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EKTORAL PER OPD KAB BELU\Dinas Pertanian dan Perkebunan\"/>
    </mc:Choice>
  </mc:AlternateContent>
  <xr:revisionPtr revIDLastSave="0" documentId="13_ncr:1_{0AE18F8C-3BAE-4AA0-B517-1898FEE7B2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r Kec" sheetId="1" r:id="rId1"/>
    <sheet name="Per Kab" sheetId="2" r:id="rId2"/>
  </sheets>
  <definedNames>
    <definedName name="_xlnm.Print_Area" localSheetId="1">'Per Kab'!$A$1:$V$26</definedName>
    <definedName name="_xlnm.Print_Area" localSheetId="0">'Per Kec'!$A$1:$BA$36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2" l="1"/>
  <c r="S14" i="2"/>
  <c r="AS25" i="1"/>
  <c r="AR25" i="1"/>
  <c r="AS24" i="1"/>
  <c r="AR24" i="1"/>
  <c r="AS23" i="1"/>
  <c r="AR23" i="1"/>
  <c r="AS22" i="1"/>
  <c r="AR22" i="1"/>
  <c r="AS21" i="1"/>
  <c r="AR21" i="1"/>
  <c r="AS20" i="1"/>
  <c r="AR20" i="1"/>
  <c r="AS19" i="1"/>
  <c r="AR19" i="1"/>
  <c r="AS18" i="1"/>
  <c r="AR18" i="1"/>
  <c r="AS17" i="1"/>
  <c r="AR17" i="1"/>
  <c r="AS16" i="1"/>
  <c r="AR16" i="1"/>
  <c r="AS15" i="1"/>
  <c r="AR15" i="1"/>
  <c r="AS14" i="1"/>
  <c r="AR14" i="1"/>
  <c r="AS13" i="1"/>
  <c r="AR13" i="1"/>
  <c r="G16" i="2" l="1"/>
  <c r="S16" i="2" l="1"/>
  <c r="R16" i="2"/>
  <c r="Q16" i="2"/>
  <c r="P16" i="2"/>
  <c r="O16" i="2"/>
  <c r="N16" i="2"/>
  <c r="M16" i="2"/>
  <c r="L16" i="2"/>
  <c r="K16" i="2"/>
  <c r="J16" i="2"/>
  <c r="I16" i="2"/>
  <c r="H16" i="2"/>
  <c r="F16" i="2"/>
  <c r="E16" i="2"/>
  <c r="D16" i="2"/>
  <c r="T15" i="2"/>
  <c r="T14" i="2"/>
  <c r="AK25" i="1"/>
  <c r="AU25" i="1" s="1"/>
  <c r="AK24" i="1"/>
  <c r="AK23" i="1"/>
  <c r="AK22" i="1"/>
  <c r="AU22" i="1" s="1"/>
  <c r="AK21" i="1"/>
  <c r="AU21" i="1" s="1"/>
  <c r="AK20" i="1"/>
  <c r="AK19" i="1"/>
  <c r="AK18" i="1"/>
  <c r="AU18" i="1" s="1"/>
  <c r="AK17" i="1"/>
  <c r="AU17" i="1" s="1"/>
  <c r="AK16" i="1"/>
  <c r="AK15" i="1"/>
  <c r="AK14" i="1"/>
  <c r="AU14" i="1" s="1"/>
  <c r="AK13" i="1"/>
  <c r="AU13" i="1" s="1"/>
  <c r="AJ25" i="1"/>
  <c r="AJ24" i="1"/>
  <c r="AJ23" i="1"/>
  <c r="AT23" i="1" s="1"/>
  <c r="AJ22" i="1"/>
  <c r="AT22" i="1" s="1"/>
  <c r="AJ21" i="1"/>
  <c r="AJ20" i="1"/>
  <c r="AJ19" i="1"/>
  <c r="AT19" i="1" s="1"/>
  <c r="AJ18" i="1"/>
  <c r="AT18" i="1" s="1"/>
  <c r="AJ17" i="1"/>
  <c r="AJ16" i="1"/>
  <c r="AJ15" i="1"/>
  <c r="AT15" i="1" s="1"/>
  <c r="AJ14" i="1"/>
  <c r="AT14" i="1" s="1"/>
  <c r="AJ13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S25" i="1"/>
  <c r="S24" i="1"/>
  <c r="S23" i="1"/>
  <c r="AC23" i="1" s="1"/>
  <c r="S22" i="1"/>
  <c r="S21" i="1"/>
  <c r="S20" i="1"/>
  <c r="S19" i="1"/>
  <c r="AC19" i="1" s="1"/>
  <c r="S18" i="1"/>
  <c r="AC18" i="1" s="1"/>
  <c r="S17" i="1"/>
  <c r="S16" i="1"/>
  <c r="S15" i="1"/>
  <c r="S14" i="1"/>
  <c r="AC14" i="1" s="1"/>
  <c r="S13" i="1"/>
  <c r="R25" i="1"/>
  <c r="R24" i="1"/>
  <c r="AB24" i="1" s="1"/>
  <c r="R23" i="1"/>
  <c r="R22" i="1"/>
  <c r="R21" i="1"/>
  <c r="R20" i="1"/>
  <c r="AB20" i="1" s="1"/>
  <c r="R19" i="1"/>
  <c r="AB19" i="1" s="1"/>
  <c r="R18" i="1"/>
  <c r="R17" i="1"/>
  <c r="R16" i="1"/>
  <c r="AB16" i="1" s="1"/>
  <c r="R15" i="1"/>
  <c r="AB15" i="1" s="1"/>
  <c r="R14" i="1"/>
  <c r="R13" i="1"/>
  <c r="AC15" i="1" l="1"/>
  <c r="AB23" i="1"/>
  <c r="AC22" i="1"/>
  <c r="AW22" i="1" s="1"/>
  <c r="V15" i="2"/>
  <c r="U15" i="2"/>
  <c r="T16" i="2"/>
  <c r="U14" i="2"/>
  <c r="V14" i="2"/>
  <c r="AT13" i="1"/>
  <c r="AT17" i="1"/>
  <c r="AT21" i="1"/>
  <c r="AT25" i="1"/>
  <c r="AU16" i="1"/>
  <c r="AU20" i="1"/>
  <c r="AU24" i="1"/>
  <c r="AT16" i="1"/>
  <c r="AV16" i="1" s="1"/>
  <c r="AT20" i="1"/>
  <c r="AV20" i="1" s="1"/>
  <c r="AT24" i="1"/>
  <c r="AV24" i="1" s="1"/>
  <c r="AU15" i="1"/>
  <c r="AW15" i="1" s="1"/>
  <c r="AU19" i="1"/>
  <c r="AW19" i="1" s="1"/>
  <c r="AU23" i="1"/>
  <c r="AW23" i="1" s="1"/>
  <c r="AV15" i="1"/>
  <c r="AV23" i="1"/>
  <c r="AW14" i="1"/>
  <c r="AW18" i="1"/>
  <c r="AV19" i="1"/>
  <c r="AB13" i="1"/>
  <c r="AB17" i="1"/>
  <c r="AB21" i="1"/>
  <c r="AB25" i="1"/>
  <c r="AC16" i="1"/>
  <c r="AC20" i="1"/>
  <c r="AC24" i="1"/>
  <c r="AB14" i="1"/>
  <c r="AV14" i="1" s="1"/>
  <c r="AB18" i="1"/>
  <c r="AV18" i="1" s="1"/>
  <c r="AB22" i="1"/>
  <c r="AV22" i="1" s="1"/>
  <c r="AC13" i="1"/>
  <c r="AW13" i="1" s="1"/>
  <c r="AC17" i="1"/>
  <c r="AW17" i="1" s="1"/>
  <c r="AC21" i="1"/>
  <c r="AW21" i="1" s="1"/>
  <c r="AC25" i="1"/>
  <c r="AV17" i="1" l="1"/>
  <c r="AW20" i="1"/>
  <c r="V16" i="2"/>
  <c r="U16" i="2"/>
  <c r="BA23" i="1"/>
  <c r="AY23" i="1"/>
  <c r="AZ20" i="1"/>
  <c r="AX20" i="1"/>
  <c r="AZ22" i="1"/>
  <c r="AX22" i="1"/>
  <c r="AX17" i="1"/>
  <c r="AZ17" i="1"/>
  <c r="AY18" i="1"/>
  <c r="BA18" i="1"/>
  <c r="BA21" i="1"/>
  <c r="AY21" i="1"/>
  <c r="AZ18" i="1"/>
  <c r="AX18" i="1"/>
  <c r="AW16" i="1"/>
  <c r="AX19" i="1"/>
  <c r="AZ19" i="1"/>
  <c r="AY14" i="1"/>
  <c r="BA14" i="1"/>
  <c r="AX23" i="1"/>
  <c r="AZ23" i="1"/>
  <c r="BA15" i="1"/>
  <c r="AY15" i="1"/>
  <c r="AY20" i="1"/>
  <c r="BA20" i="1"/>
  <c r="AZ16" i="1"/>
  <c r="AX16" i="1"/>
  <c r="BA17" i="1"/>
  <c r="AY17" i="1"/>
  <c r="AZ14" i="1"/>
  <c r="AX14" i="1"/>
  <c r="BA19" i="1"/>
  <c r="AY19" i="1"/>
  <c r="AY22" i="1"/>
  <c r="BA22" i="1"/>
  <c r="AX15" i="1"/>
  <c r="AZ15" i="1"/>
  <c r="AZ24" i="1"/>
  <c r="AX24" i="1"/>
  <c r="AY13" i="1"/>
  <c r="BA13" i="1"/>
  <c r="AV13" i="1"/>
  <c r="AW24" i="1"/>
  <c r="AV21" i="1"/>
  <c r="AV25" i="1" l="1"/>
  <c r="AX25" i="1" s="1"/>
  <c r="AX21" i="1"/>
  <c r="AZ21" i="1"/>
  <c r="AY24" i="1"/>
  <c r="BA24" i="1"/>
  <c r="AY16" i="1"/>
  <c r="BA16" i="1"/>
  <c r="AZ13" i="1"/>
  <c r="AX13" i="1"/>
  <c r="AW25" i="1"/>
  <c r="AY25" i="1" s="1"/>
  <c r="AZ25" i="1"/>
  <c r="BA25" i="1" l="1"/>
</calcChain>
</file>

<file path=xl/sharedStrings.xml><?xml version="1.0" encoding="utf-8"?>
<sst xmlns="http://schemas.openxmlformats.org/spreadsheetml/2006/main" count="130" uniqueCount="57">
  <si>
    <t>LAPORAN PENYALURAN PUPUK BERSUBSIDI</t>
  </si>
  <si>
    <t>TINGKAT KECAMATAN DI KABUPATEN BELU SESUAI SYSTEM e-VERVAL</t>
  </si>
  <si>
    <t>TAHUN</t>
  </si>
  <si>
    <t>: 2024</t>
  </si>
  <si>
    <t>PROVINSI</t>
  </si>
  <si>
    <t>: NUSA TENGGARA TIMUR</t>
  </si>
  <si>
    <t>KABUPATEN</t>
  </si>
  <si>
    <t>: BELU</t>
  </si>
  <si>
    <t>PERIODE</t>
  </si>
  <si>
    <t>: JAN - DES</t>
  </si>
  <si>
    <t>NO</t>
  </si>
  <si>
    <t>KECAMATAN</t>
  </si>
  <si>
    <t>USULAN e-RDKK PUBERS PER KECAMATAN TAHUN 2024</t>
  </si>
  <si>
    <t>e-Alokasi 2024(TON)</t>
  </si>
  <si>
    <t>PERUBAHAN ALOKASI PUBERS PER KECAMATAN TAHUN 2024</t>
  </si>
  <si>
    <t>REALISASI PENYALURAN PUPUK BERSUBSIDI (TON)</t>
  </si>
  <si>
    <t>TOTAL PENYALURAN PUBERS TAHUN 2024 (TON)</t>
  </si>
  <si>
    <t>BANDING REALISASI DG ALOKASI PERUBAHAN(%)</t>
  </si>
  <si>
    <t>SISA KUOTA (ALOKASI PERUBAHAAN - REALISASI) (TON)</t>
  </si>
  <si>
    <t>Q1</t>
  </si>
  <si>
    <t>Q2</t>
  </si>
  <si>
    <t>SM I 2024</t>
  </si>
  <si>
    <t>Q3</t>
  </si>
  <si>
    <t>Q4</t>
  </si>
  <si>
    <t>SM II 2024</t>
  </si>
  <si>
    <t>UREA</t>
  </si>
  <si>
    <t>NPK</t>
  </si>
  <si>
    <t>J U M L A H</t>
  </si>
  <si>
    <t>Mengetahui,</t>
  </si>
  <si>
    <t>Kepala Dinas Pertanian dan Ketahanan Pangan</t>
  </si>
  <si>
    <t>Kepala Bidang PSP2HP</t>
  </si>
  <si>
    <t>Kabupaten Belu</t>
  </si>
  <si>
    <t>Robertus Y. Mali, SP</t>
  </si>
  <si>
    <t>Martinus Bria, SP</t>
  </si>
  <si>
    <t>NIP. 19710625 200012 1 002</t>
  </si>
  <si>
    <t>NIP. 19690105 200312 1 006</t>
  </si>
  <si>
    <t>TASIFETO BARAT</t>
  </si>
  <si>
    <t>RAIMANUK</t>
  </si>
  <si>
    <t>NANAET DUABESI</t>
  </si>
  <si>
    <t>ATAMBUA SELATAN</t>
  </si>
  <si>
    <t>KOTA ATAMBUA</t>
  </si>
  <si>
    <t>LAMAKNEN</t>
  </si>
  <si>
    <t>LAMAKNEN SELATAN</t>
  </si>
  <si>
    <t>KAKULUK MESAK</t>
  </si>
  <si>
    <t>ATAMBUA BARAT</t>
  </si>
  <si>
    <t>TASIFETO TIMUR</t>
  </si>
  <si>
    <t>RAIHAT</t>
  </si>
  <si>
    <t>LASIOLAT</t>
  </si>
  <si>
    <t>DI KABUPATEN BELU SESUAI SYSTEM e-VERVAL</t>
  </si>
  <si>
    <t>JENIS PUPUK</t>
  </si>
  <si>
    <t>BANDING REALISASI DENGAN  ALOKASI PERUBAHAN(%)</t>
  </si>
  <si>
    <t>SISA KUOTA ALOKASI PERUBAHAN PUBERS (TON)</t>
  </si>
  <si>
    <t>TOTAL REALISASI PENYALURAN PUBERS TAHUN 2024 (TON)</t>
  </si>
  <si>
    <t>REALOKASI I PUBERS PER KECAMATAN TH 2024</t>
  </si>
  <si>
    <t>Atambua,  Desember 2024</t>
  </si>
  <si>
    <t>REALOKASI PUBERS TAHUN 2024</t>
  </si>
  <si>
    <t>Atambua,  08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</si>
</sst>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-* #,##0.0_-;\-* #,##0.0_-;_-* &quot;-&quot;??_-;_-@_-"/>
    <numFmt numFmtId="166" formatCode="_-* #,##0_-;\-* #,##0_-;_-* &quot;-&quot;??_-;_-@_-"/>
  </numFmts>
  <fonts count="3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22"/>
      <color theme="1"/>
      <name val="Bookman Old Style"/>
      <family val="1"/>
    </font>
    <font>
      <sz val="11"/>
      <color theme="1"/>
      <name val="Bookman Old Style"/>
      <family val="1"/>
    </font>
    <font>
      <sz val="16"/>
      <color theme="1"/>
      <name val="Bookman Old Style"/>
      <family val="1"/>
    </font>
    <font>
      <sz val="12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1"/>
      <name val="Courier New"/>
      <family val="3"/>
    </font>
    <font>
      <b/>
      <sz val="12"/>
      <color theme="0"/>
      <name val="Courier New"/>
      <family val="3"/>
    </font>
    <font>
      <b/>
      <sz val="12"/>
      <name val="Courier New"/>
      <family val="3"/>
    </font>
    <font>
      <sz val="16"/>
      <color theme="1"/>
      <name val="Courier New"/>
      <family val="3"/>
    </font>
    <font>
      <sz val="11"/>
      <color theme="1"/>
      <name val="Calibri"/>
      <family val="2"/>
      <scheme val="minor"/>
    </font>
    <font>
      <sz val="12"/>
      <name val="Courier New"/>
      <family val="3"/>
    </font>
    <font>
      <sz val="12"/>
      <color theme="1"/>
      <name val="Courier New"/>
      <family val="3"/>
    </font>
    <font>
      <sz val="12"/>
      <color theme="0"/>
      <name val="Courier New"/>
      <family val="3"/>
    </font>
    <font>
      <b/>
      <sz val="16"/>
      <color theme="1"/>
      <name val="Courier New"/>
      <family val="3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8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u/>
      <sz val="18"/>
      <color theme="1"/>
      <name val="Times New Roman"/>
      <family val="1"/>
    </font>
    <font>
      <sz val="14"/>
      <color theme="1"/>
      <name val="Courier New"/>
      <family val="3"/>
    </font>
    <font>
      <sz val="11"/>
      <color theme="1"/>
      <name val="Courier New"/>
      <family val="3"/>
    </font>
    <font>
      <sz val="10"/>
      <color theme="1"/>
      <name val="Courier New"/>
      <family val="3"/>
    </font>
    <font>
      <sz val="18"/>
      <color theme="1"/>
      <name val="Courier New"/>
      <family val="3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4A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65" fontId="12" fillId="14" borderId="11" xfId="2" applyNumberFormat="1" applyFont="1" applyFill="1" applyBorder="1" applyAlignment="1">
      <alignment horizontal="right" vertical="center"/>
    </xf>
    <xf numFmtId="43" fontId="13" fillId="14" borderId="1" xfId="2" applyFont="1" applyFill="1" applyBorder="1" applyAlignment="1">
      <alignment horizontal="right" vertical="center"/>
    </xf>
    <xf numFmtId="43" fontId="13" fillId="9" borderId="1" xfId="2" applyFont="1" applyFill="1" applyBorder="1" applyAlignment="1">
      <alignment horizontal="right" vertical="center"/>
    </xf>
    <xf numFmtId="43" fontId="14" fillId="10" borderId="1" xfId="2" applyFont="1" applyFill="1" applyBorder="1" applyAlignment="1">
      <alignment horizontal="right" vertical="center"/>
    </xf>
    <xf numFmtId="43" fontId="9" fillId="0" borderId="1" xfId="2" applyFont="1" applyFill="1" applyBorder="1" applyAlignment="1">
      <alignment horizontal="right" vertical="center"/>
    </xf>
    <xf numFmtId="10" fontId="7" fillId="0" borderId="1" xfId="1" applyNumberFormat="1" applyFont="1" applyBorder="1" applyAlignment="1">
      <alignment horizontal="right" vertical="center"/>
    </xf>
    <xf numFmtId="166" fontId="7" fillId="0" borderId="1" xfId="2" applyNumberFormat="1" applyFont="1" applyBorder="1" applyAlignment="1">
      <alignment vertical="center"/>
    </xf>
    <xf numFmtId="166" fontId="7" fillId="11" borderId="1" xfId="2" applyNumberFormat="1" applyFont="1" applyFill="1" applyBorder="1" applyAlignment="1">
      <alignment vertical="center"/>
    </xf>
    <xf numFmtId="166" fontId="7" fillId="12" borderId="1" xfId="2" applyNumberFormat="1" applyFont="1" applyFill="1" applyBorder="1" applyAlignment="1">
      <alignment vertical="center"/>
    </xf>
    <xf numFmtId="43" fontId="7" fillId="15" borderId="1" xfId="2" applyFont="1" applyFill="1" applyBorder="1" applyAlignment="1">
      <alignment vertical="center"/>
    </xf>
    <xf numFmtId="166" fontId="9" fillId="15" borderId="1" xfId="2" applyNumberFormat="1" applyFont="1" applyFill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10" fontId="7" fillId="16" borderId="1" xfId="1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10" fillId="0" borderId="0" xfId="0" applyFont="1"/>
    <xf numFmtId="0" fontId="13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164" fontId="13" fillId="0" borderId="1" xfId="3" applyFont="1" applyBorder="1" applyAlignment="1">
      <alignment vertical="center"/>
    </xf>
    <xf numFmtId="164" fontId="7" fillId="8" borderId="1" xfId="3" applyFont="1" applyFill="1" applyBorder="1" applyAlignment="1">
      <alignment vertical="center"/>
    </xf>
    <xf numFmtId="0" fontId="28" fillId="0" borderId="0" xfId="0" applyFont="1"/>
    <xf numFmtId="0" fontId="17" fillId="0" borderId="1" xfId="0" applyFont="1" applyBorder="1" applyAlignment="1">
      <alignment horizontal="center" vertical="center"/>
    </xf>
    <xf numFmtId="43" fontId="17" fillId="0" borderId="1" xfId="2" applyFont="1" applyFill="1" applyBorder="1" applyAlignment="1">
      <alignment vertical="center"/>
    </xf>
    <xf numFmtId="43" fontId="17" fillId="0" borderId="1" xfId="2" applyFont="1" applyFill="1" applyBorder="1" applyAlignment="1">
      <alignment horizontal="right" vertical="center"/>
    </xf>
    <xf numFmtId="43" fontId="27" fillId="0" borderId="1" xfId="2" applyFont="1" applyFill="1" applyBorder="1" applyAlignment="1">
      <alignment vertical="center"/>
    </xf>
    <xf numFmtId="10" fontId="27" fillId="0" borderId="1" xfId="1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7" fontId="7" fillId="9" borderId="4" xfId="0" applyNumberFormat="1" applyFont="1" applyFill="1" applyBorder="1" applyAlignment="1">
      <alignment horizontal="center" vertical="center" wrapText="1"/>
    </xf>
    <xf numFmtId="17" fontId="7" fillId="9" borderId="6" xfId="0" applyNumberFormat="1" applyFont="1" applyFill="1" applyBorder="1" applyAlignment="1">
      <alignment horizontal="center" vertical="center" wrapText="1"/>
    </xf>
    <xf numFmtId="17" fontId="7" fillId="8" borderId="4" xfId="0" applyNumberFormat="1" applyFont="1" applyFill="1" applyBorder="1" applyAlignment="1">
      <alignment horizontal="center" vertical="center" wrapText="1"/>
    </xf>
    <xf numFmtId="17" fontId="7" fillId="8" borderId="6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7" fontId="8" fillId="10" borderId="4" xfId="0" applyNumberFormat="1" applyFont="1" applyFill="1" applyBorder="1" applyAlignment="1">
      <alignment horizontal="center" vertical="center" wrapText="1"/>
    </xf>
    <xf numFmtId="17" fontId="8" fillId="10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17" fontId="9" fillId="9" borderId="4" xfId="0" applyNumberFormat="1" applyFont="1" applyFill="1" applyBorder="1" applyAlignment="1">
      <alignment horizontal="center" vertical="center" wrapText="1"/>
    </xf>
    <xf numFmtId="17" fontId="9" fillId="9" borderId="6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17" fontId="27" fillId="0" borderId="12" xfId="0" applyNumberFormat="1" applyFont="1" applyBorder="1" applyAlignment="1">
      <alignment horizontal="center" vertical="center" wrapText="1"/>
    </xf>
    <xf numFmtId="17" fontId="27" fillId="0" borderId="11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9" fillId="0" borderId="0" xfId="0" applyFont="1" applyAlignment="1">
      <alignment horizontal="center"/>
    </xf>
  </cellXfs>
  <cellStyles count="4">
    <cellStyle name="Comma [0]" xfId="3" builtinId="6"/>
    <cellStyle name="Comma 2" xfId="2" xr:uid="{00000000-0005-0000-0000-000001000000}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6"/>
  <sheetViews>
    <sheetView tabSelected="1" view="pageBreakPreview" zoomScale="60" zoomScaleNormal="70" workbookViewId="0">
      <selection activeCell="J55" sqref="J55:J56"/>
    </sheetView>
  </sheetViews>
  <sheetFormatPr defaultRowHeight="14.5" x14ac:dyDescent="0.35"/>
  <cols>
    <col min="2" max="2" width="20.7265625" bestFit="1" customWidth="1"/>
    <col min="3" max="3" width="11" customWidth="1"/>
    <col min="4" max="4" width="12.81640625" customWidth="1"/>
    <col min="5" max="9" width="11.26953125" bestFit="1" customWidth="1"/>
    <col min="10" max="11" width="11.453125" bestFit="1" customWidth="1"/>
    <col min="12" max="13" width="11.453125" customWidth="1"/>
    <col min="14" max="14" width="12.81640625" bestFit="1" customWidth="1"/>
    <col min="15" max="17" width="11.453125" customWidth="1"/>
    <col min="18" max="19" width="12.81640625" bestFit="1" customWidth="1"/>
    <col min="20" max="27" width="11.453125" customWidth="1"/>
    <col min="28" max="29" width="12.81640625" bestFit="1" customWidth="1"/>
    <col min="30" max="35" width="11.453125" customWidth="1"/>
    <col min="36" max="37" width="12.81640625" bestFit="1" customWidth="1"/>
    <col min="38" max="40" width="11.453125" customWidth="1"/>
    <col min="41" max="47" width="12.81640625" bestFit="1" customWidth="1"/>
    <col min="48" max="48" width="13.1796875" customWidth="1"/>
    <col min="49" max="49" width="12.81640625" bestFit="1" customWidth="1"/>
    <col min="50" max="51" width="10" bestFit="1" customWidth="1"/>
    <col min="52" max="52" width="8.54296875" bestFit="1" customWidth="1"/>
    <col min="53" max="53" width="11.453125" customWidth="1"/>
  </cols>
  <sheetData>
    <row r="1" spans="1:53" ht="27.5" x14ac:dyDescent="0.55000000000000004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</row>
    <row r="2" spans="1:53" ht="27.5" x14ac:dyDescent="0.55000000000000004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</row>
    <row r="3" spans="1:53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1" x14ac:dyDescent="0.45">
      <c r="A4" s="1"/>
      <c r="B4" s="2" t="s">
        <v>2</v>
      </c>
      <c r="C4" s="2" t="s">
        <v>3</v>
      </c>
      <c r="D4" s="2"/>
      <c r="E4" s="2"/>
      <c r="F4" s="2"/>
      <c r="G4" s="2"/>
      <c r="H4" s="2"/>
      <c r="I4" s="2"/>
      <c r="J4" s="1"/>
      <c r="K4" s="1"/>
      <c r="L4" s="2"/>
      <c r="M4" s="2"/>
      <c r="N4" s="1"/>
      <c r="O4" s="1"/>
      <c r="P4" s="1"/>
      <c r="Q4" s="1"/>
      <c r="R4" s="2"/>
      <c r="S4" s="2"/>
      <c r="T4" s="1"/>
      <c r="U4" s="1"/>
      <c r="V4" s="1"/>
      <c r="W4" s="1"/>
      <c r="X4" s="2"/>
      <c r="Y4" s="2"/>
      <c r="Z4" s="1"/>
      <c r="AA4" s="1"/>
      <c r="AB4" s="1"/>
      <c r="AC4" s="1"/>
      <c r="AD4" s="2"/>
      <c r="AE4" s="2"/>
      <c r="AF4" s="1"/>
      <c r="AG4" s="1"/>
      <c r="AH4" s="1"/>
      <c r="AI4" s="1"/>
      <c r="AJ4" s="2"/>
      <c r="AK4" s="2"/>
      <c r="AL4" s="1"/>
      <c r="AM4" s="1"/>
      <c r="AN4" s="1"/>
      <c r="AO4" s="1"/>
      <c r="AP4" s="2"/>
      <c r="AQ4" s="2"/>
      <c r="AR4" s="1"/>
      <c r="AS4" s="1"/>
      <c r="AT4" s="1"/>
      <c r="AU4" s="1"/>
      <c r="AV4" s="2"/>
      <c r="AW4" s="2"/>
      <c r="AX4" s="1"/>
      <c r="AY4" s="1"/>
      <c r="AZ4" s="1"/>
      <c r="BA4" s="1"/>
    </row>
    <row r="5" spans="1:53" ht="21" x14ac:dyDescent="0.45">
      <c r="A5" s="1"/>
      <c r="B5" s="2" t="s">
        <v>4</v>
      </c>
      <c r="C5" s="2" t="s">
        <v>5</v>
      </c>
      <c r="D5" s="2"/>
      <c r="E5" s="2"/>
      <c r="F5" s="2"/>
      <c r="G5" s="2"/>
      <c r="H5" s="2"/>
      <c r="I5" s="2"/>
      <c r="J5" s="1"/>
      <c r="K5" s="1"/>
      <c r="L5" s="2"/>
      <c r="M5" s="2"/>
      <c r="N5" s="1"/>
      <c r="O5" s="1"/>
      <c r="P5" s="1"/>
      <c r="Q5" s="1"/>
      <c r="R5" s="2"/>
      <c r="S5" s="2"/>
      <c r="T5" s="1"/>
      <c r="U5" s="1"/>
      <c r="V5" s="1"/>
      <c r="W5" s="1"/>
      <c r="X5" s="2"/>
      <c r="Y5" s="2"/>
      <c r="Z5" s="1"/>
      <c r="AA5" s="1"/>
      <c r="AB5" s="1"/>
      <c r="AC5" s="1"/>
      <c r="AD5" s="2"/>
      <c r="AE5" s="2"/>
      <c r="AF5" s="1"/>
      <c r="AG5" s="1"/>
      <c r="AH5" s="1"/>
      <c r="AI5" s="1"/>
      <c r="AJ5" s="2"/>
      <c r="AK5" s="2"/>
      <c r="AL5" s="1"/>
      <c r="AM5" s="1"/>
      <c r="AN5" s="1"/>
      <c r="AO5" s="1"/>
      <c r="AP5" s="2"/>
      <c r="AQ5" s="2"/>
      <c r="AR5" s="1"/>
      <c r="AS5" s="1"/>
      <c r="AT5" s="1"/>
      <c r="AU5" s="1"/>
      <c r="AV5" s="2"/>
      <c r="AW5" s="2"/>
      <c r="AX5" s="1"/>
      <c r="AY5" s="1"/>
      <c r="AZ5" s="1"/>
      <c r="BA5" s="1"/>
    </row>
    <row r="6" spans="1:53" ht="21" x14ac:dyDescent="0.45">
      <c r="A6" s="1"/>
      <c r="B6" s="2" t="s">
        <v>6</v>
      </c>
      <c r="C6" s="2" t="s">
        <v>7</v>
      </c>
      <c r="D6" s="2"/>
      <c r="E6" s="2"/>
      <c r="F6" s="2"/>
      <c r="G6" s="2"/>
      <c r="H6" s="2"/>
      <c r="I6" s="2"/>
      <c r="J6" s="1"/>
      <c r="K6" s="1"/>
      <c r="L6" s="2"/>
      <c r="M6" s="2"/>
      <c r="N6" s="1"/>
      <c r="O6" s="1"/>
      <c r="P6" s="1"/>
      <c r="Q6" s="1"/>
      <c r="R6" s="2"/>
      <c r="S6" s="2"/>
      <c r="T6" s="1"/>
      <c r="U6" s="1"/>
      <c r="V6" s="1"/>
      <c r="W6" s="1"/>
      <c r="X6" s="2"/>
      <c r="Y6" s="2"/>
      <c r="Z6" s="1"/>
      <c r="AA6" s="1"/>
      <c r="AB6" s="1"/>
      <c r="AC6" s="1"/>
      <c r="AD6" s="2"/>
      <c r="AE6" s="2"/>
      <c r="AF6" s="1"/>
      <c r="AG6" s="1"/>
      <c r="AH6" s="1"/>
      <c r="AI6" s="1"/>
      <c r="AJ6" s="2"/>
      <c r="AK6" s="2"/>
      <c r="AL6" s="1"/>
      <c r="AM6" s="1"/>
      <c r="AN6" s="1"/>
      <c r="AO6" s="1"/>
      <c r="AP6" s="2"/>
      <c r="AQ6" s="2"/>
      <c r="AR6" s="1"/>
      <c r="AS6" s="1"/>
      <c r="AT6" s="1"/>
      <c r="AU6" s="1"/>
      <c r="AV6" s="2"/>
      <c r="AW6" s="2"/>
      <c r="AX6" s="1"/>
      <c r="AY6" s="1"/>
      <c r="AZ6" s="1"/>
      <c r="BA6" s="1"/>
    </row>
    <row r="7" spans="1:53" ht="21" x14ac:dyDescent="0.45">
      <c r="A7" s="1"/>
      <c r="B7" s="2" t="s">
        <v>8</v>
      </c>
      <c r="C7" s="2" t="s">
        <v>9</v>
      </c>
      <c r="D7" s="2"/>
      <c r="E7" s="2"/>
      <c r="F7" s="2"/>
      <c r="G7" s="2"/>
      <c r="H7" s="2"/>
      <c r="I7" s="2"/>
      <c r="J7" s="1"/>
      <c r="K7" s="1"/>
      <c r="L7" s="2"/>
      <c r="M7" s="2"/>
      <c r="N7" s="1"/>
      <c r="O7" s="1"/>
      <c r="P7" s="1"/>
      <c r="Q7" s="1"/>
      <c r="R7" s="2"/>
      <c r="S7" s="2"/>
      <c r="T7" s="1"/>
      <c r="U7" s="1"/>
      <c r="V7" s="1"/>
      <c r="W7" s="1"/>
      <c r="X7" s="2"/>
      <c r="Y7" s="2"/>
      <c r="Z7" s="1"/>
      <c r="AA7" s="1"/>
      <c r="AB7" s="1"/>
      <c r="AC7" s="1"/>
      <c r="AD7" s="2"/>
      <c r="AE7" s="2"/>
      <c r="AF7" s="1"/>
      <c r="AG7" s="1"/>
      <c r="AH7" s="1"/>
      <c r="AI7" s="1"/>
      <c r="AJ7" s="2"/>
      <c r="AK7" s="2"/>
      <c r="AL7" s="1"/>
      <c r="AM7" s="1"/>
      <c r="AN7" s="1"/>
      <c r="AO7" s="1"/>
      <c r="AP7" s="2"/>
      <c r="AQ7" s="2"/>
      <c r="AR7" s="1"/>
      <c r="AS7" s="1"/>
      <c r="AT7" s="1"/>
      <c r="AU7" s="1"/>
      <c r="AV7" s="2"/>
      <c r="AW7" s="2"/>
      <c r="AX7" s="1"/>
      <c r="AY7" s="1"/>
      <c r="AZ7" s="1"/>
      <c r="BA7" s="1"/>
    </row>
    <row r="8" spans="1:53" ht="15.5" x14ac:dyDescent="0.35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3"/>
      <c r="M8" s="3"/>
      <c r="N8" s="1"/>
      <c r="O8" s="1"/>
      <c r="P8" s="1"/>
      <c r="Q8" s="1"/>
      <c r="R8" s="3"/>
      <c r="S8" s="3"/>
      <c r="T8" s="1"/>
      <c r="U8" s="1"/>
      <c r="V8" s="1"/>
      <c r="W8" s="1"/>
      <c r="X8" s="3"/>
      <c r="Y8" s="3"/>
      <c r="Z8" s="1"/>
      <c r="AA8" s="1"/>
      <c r="AB8" s="1"/>
      <c r="AC8" s="1"/>
      <c r="AD8" s="3"/>
      <c r="AE8" s="3"/>
      <c r="AF8" s="1"/>
      <c r="AG8" s="1"/>
      <c r="AH8" s="1"/>
      <c r="AI8" s="1"/>
      <c r="AJ8" s="3"/>
      <c r="AK8" s="3"/>
      <c r="AL8" s="1"/>
      <c r="AM8" s="1"/>
      <c r="AN8" s="1"/>
      <c r="AO8" s="1"/>
      <c r="AP8" s="3"/>
      <c r="AQ8" s="3"/>
      <c r="AR8" s="1"/>
      <c r="AS8" s="1"/>
      <c r="AT8" s="1"/>
      <c r="AU8" s="1"/>
      <c r="AV8" s="3"/>
      <c r="AW8" s="3"/>
      <c r="AX8" s="1"/>
      <c r="AY8" s="1"/>
      <c r="AZ8" s="1"/>
      <c r="BA8" s="1"/>
    </row>
    <row r="9" spans="1:53" x14ac:dyDescent="0.35">
      <c r="A9" s="4"/>
      <c r="B9" s="4"/>
      <c r="C9" s="4"/>
      <c r="D9" s="4"/>
      <c r="E9" s="4"/>
      <c r="F9" s="4"/>
      <c r="G9" s="4"/>
      <c r="H9" s="4"/>
      <c r="I9" s="4"/>
      <c r="J9" s="1"/>
      <c r="K9" s="1"/>
      <c r="L9" s="4"/>
      <c r="M9" s="4"/>
      <c r="N9" s="1"/>
      <c r="O9" s="1"/>
      <c r="P9" s="1"/>
      <c r="Q9" s="1"/>
      <c r="R9" s="4"/>
      <c r="S9" s="4"/>
      <c r="T9" s="1"/>
      <c r="U9" s="1"/>
      <c r="V9" s="1"/>
      <c r="W9" s="1"/>
      <c r="X9" s="4"/>
      <c r="Y9" s="4"/>
      <c r="Z9" s="1"/>
      <c r="AA9" s="1"/>
      <c r="AB9" s="1"/>
      <c r="AC9" s="1"/>
      <c r="AD9" s="4"/>
      <c r="AE9" s="4"/>
      <c r="AF9" s="1"/>
      <c r="AG9" s="1"/>
      <c r="AH9" s="1"/>
      <c r="AI9" s="1"/>
      <c r="AJ9" s="4"/>
      <c r="AK9" s="4"/>
      <c r="AL9" s="1"/>
      <c r="AM9" s="1"/>
      <c r="AN9" s="1"/>
      <c r="AO9" s="1"/>
      <c r="AP9" s="4"/>
      <c r="AQ9" s="4"/>
      <c r="AR9" s="1"/>
      <c r="AS9" s="1"/>
      <c r="AT9" s="1"/>
      <c r="AU9" s="1"/>
      <c r="AV9" s="4"/>
      <c r="AW9" s="4"/>
      <c r="AX9" s="1"/>
      <c r="AY9" s="1"/>
      <c r="AZ9" s="1"/>
      <c r="BA9" s="1"/>
    </row>
    <row r="10" spans="1:53" ht="31.5" customHeight="1" x14ac:dyDescent="0.35">
      <c r="A10" s="67" t="s">
        <v>10</v>
      </c>
      <c r="B10" s="68" t="s">
        <v>11</v>
      </c>
      <c r="C10" s="69"/>
      <c r="D10" s="74" t="s">
        <v>12</v>
      </c>
      <c r="E10" s="75"/>
      <c r="F10" s="74" t="s">
        <v>13</v>
      </c>
      <c r="G10" s="75"/>
      <c r="H10" s="60" t="s">
        <v>14</v>
      </c>
      <c r="I10" s="61"/>
      <c r="J10" s="60" t="s">
        <v>53</v>
      </c>
      <c r="K10" s="61"/>
      <c r="L10" s="78" t="s">
        <v>15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80"/>
      <c r="AV10" s="81" t="s">
        <v>16</v>
      </c>
      <c r="AW10" s="82"/>
      <c r="AX10" s="85" t="s">
        <v>17</v>
      </c>
      <c r="AY10" s="86"/>
      <c r="AZ10" s="89" t="s">
        <v>18</v>
      </c>
      <c r="BA10" s="90"/>
    </row>
    <row r="11" spans="1:53" ht="33" customHeight="1" x14ac:dyDescent="0.35">
      <c r="A11" s="67"/>
      <c r="B11" s="70"/>
      <c r="C11" s="71"/>
      <c r="D11" s="76"/>
      <c r="E11" s="77"/>
      <c r="F11" s="76"/>
      <c r="G11" s="77"/>
      <c r="H11" s="62"/>
      <c r="I11" s="63"/>
      <c r="J11" s="62"/>
      <c r="K11" s="63"/>
      <c r="L11" s="58">
        <v>45292</v>
      </c>
      <c r="M11" s="59"/>
      <c r="N11" s="58">
        <v>45323</v>
      </c>
      <c r="O11" s="59"/>
      <c r="P11" s="58">
        <v>45352</v>
      </c>
      <c r="Q11" s="59"/>
      <c r="R11" s="93" t="s">
        <v>19</v>
      </c>
      <c r="S11" s="94"/>
      <c r="T11" s="58">
        <v>45383</v>
      </c>
      <c r="U11" s="59"/>
      <c r="V11" s="58">
        <v>45413</v>
      </c>
      <c r="W11" s="59"/>
      <c r="X11" s="58">
        <v>45444</v>
      </c>
      <c r="Y11" s="59"/>
      <c r="Z11" s="56" t="s">
        <v>20</v>
      </c>
      <c r="AA11" s="57"/>
      <c r="AB11" s="64" t="s">
        <v>21</v>
      </c>
      <c r="AC11" s="65"/>
      <c r="AD11" s="58">
        <v>45474</v>
      </c>
      <c r="AE11" s="59"/>
      <c r="AF11" s="58">
        <v>45505</v>
      </c>
      <c r="AG11" s="59"/>
      <c r="AH11" s="58">
        <v>45536</v>
      </c>
      <c r="AI11" s="59"/>
      <c r="AJ11" s="56" t="s">
        <v>22</v>
      </c>
      <c r="AK11" s="57"/>
      <c r="AL11" s="58">
        <v>45566</v>
      </c>
      <c r="AM11" s="59"/>
      <c r="AN11" s="58">
        <v>45597</v>
      </c>
      <c r="AO11" s="59"/>
      <c r="AP11" s="58">
        <v>45627</v>
      </c>
      <c r="AQ11" s="59"/>
      <c r="AR11" s="56" t="s">
        <v>23</v>
      </c>
      <c r="AS11" s="57"/>
      <c r="AT11" s="64" t="s">
        <v>24</v>
      </c>
      <c r="AU11" s="65"/>
      <c r="AV11" s="83"/>
      <c r="AW11" s="84"/>
      <c r="AX11" s="87"/>
      <c r="AY11" s="88"/>
      <c r="AZ11" s="91"/>
      <c r="BA11" s="92"/>
    </row>
    <row r="12" spans="1:53" ht="16" x14ac:dyDescent="0.35">
      <c r="A12" s="67"/>
      <c r="B12" s="72"/>
      <c r="C12" s="73"/>
      <c r="D12" s="5" t="s">
        <v>25</v>
      </c>
      <c r="E12" s="6" t="s">
        <v>26</v>
      </c>
      <c r="F12" s="5" t="s">
        <v>25</v>
      </c>
      <c r="G12" s="6" t="s">
        <v>26</v>
      </c>
      <c r="H12" s="7" t="s">
        <v>25</v>
      </c>
      <c r="I12" s="8" t="s">
        <v>26</v>
      </c>
      <c r="J12" s="9" t="s">
        <v>25</v>
      </c>
      <c r="K12" s="10" t="s">
        <v>26</v>
      </c>
      <c r="L12" s="11" t="s">
        <v>25</v>
      </c>
      <c r="M12" s="11" t="s">
        <v>26</v>
      </c>
      <c r="N12" s="11" t="s">
        <v>25</v>
      </c>
      <c r="O12" s="11" t="s">
        <v>26</v>
      </c>
      <c r="P12" s="11" t="s">
        <v>25</v>
      </c>
      <c r="Q12" s="11" t="s">
        <v>26</v>
      </c>
      <c r="R12" s="12" t="s">
        <v>25</v>
      </c>
      <c r="S12" s="12" t="s">
        <v>26</v>
      </c>
      <c r="T12" s="11" t="s">
        <v>25</v>
      </c>
      <c r="U12" s="11" t="s">
        <v>26</v>
      </c>
      <c r="V12" s="11" t="s">
        <v>25</v>
      </c>
      <c r="W12" s="11" t="s">
        <v>26</v>
      </c>
      <c r="X12" s="11" t="s">
        <v>25</v>
      </c>
      <c r="Y12" s="11" t="s">
        <v>26</v>
      </c>
      <c r="Z12" s="12" t="s">
        <v>25</v>
      </c>
      <c r="AA12" s="12" t="s">
        <v>26</v>
      </c>
      <c r="AB12" s="13" t="s">
        <v>25</v>
      </c>
      <c r="AC12" s="13" t="s">
        <v>26</v>
      </c>
      <c r="AD12" s="11" t="s">
        <v>25</v>
      </c>
      <c r="AE12" s="11" t="s">
        <v>26</v>
      </c>
      <c r="AF12" s="11" t="s">
        <v>25</v>
      </c>
      <c r="AG12" s="11" t="s">
        <v>26</v>
      </c>
      <c r="AH12" s="11" t="s">
        <v>25</v>
      </c>
      <c r="AI12" s="11" t="s">
        <v>26</v>
      </c>
      <c r="AJ12" s="12" t="s">
        <v>25</v>
      </c>
      <c r="AK12" s="12" t="s">
        <v>26</v>
      </c>
      <c r="AL12" s="11" t="s">
        <v>25</v>
      </c>
      <c r="AM12" s="11" t="s">
        <v>26</v>
      </c>
      <c r="AN12" s="11" t="s">
        <v>25</v>
      </c>
      <c r="AO12" s="11" t="s">
        <v>26</v>
      </c>
      <c r="AP12" s="11" t="s">
        <v>25</v>
      </c>
      <c r="AQ12" s="11" t="s">
        <v>26</v>
      </c>
      <c r="AR12" s="12" t="s">
        <v>25</v>
      </c>
      <c r="AS12" s="12" t="s">
        <v>26</v>
      </c>
      <c r="AT12" s="13" t="s">
        <v>25</v>
      </c>
      <c r="AU12" s="13" t="s">
        <v>26</v>
      </c>
      <c r="AV12" s="14" t="s">
        <v>25</v>
      </c>
      <c r="AW12" s="14" t="s">
        <v>26</v>
      </c>
      <c r="AX12" s="15" t="s">
        <v>25</v>
      </c>
      <c r="AY12" s="15" t="s">
        <v>26</v>
      </c>
      <c r="AZ12" s="16" t="s">
        <v>25</v>
      </c>
      <c r="BA12" s="16" t="s">
        <v>26</v>
      </c>
    </row>
    <row r="13" spans="1:53" ht="21" x14ac:dyDescent="0.35">
      <c r="A13" s="17">
        <v>1</v>
      </c>
      <c r="B13" s="18" t="s">
        <v>36</v>
      </c>
      <c r="C13" s="19"/>
      <c r="D13" s="20">
        <v>286.09100000000001</v>
      </c>
      <c r="E13" s="20">
        <v>396.767</v>
      </c>
      <c r="F13" s="20">
        <v>150.5</v>
      </c>
      <c r="G13" s="20">
        <v>116.26300000000001</v>
      </c>
      <c r="H13" s="20">
        <v>231.68513307133591</v>
      </c>
      <c r="I13" s="20">
        <v>247.58943907729741</v>
      </c>
      <c r="J13" s="47">
        <v>170</v>
      </c>
      <c r="K13" s="47">
        <v>225</v>
      </c>
      <c r="L13" s="21">
        <v>0</v>
      </c>
      <c r="M13" s="21">
        <v>0</v>
      </c>
      <c r="N13" s="21">
        <v>19.05</v>
      </c>
      <c r="O13" s="21">
        <v>16.05</v>
      </c>
      <c r="P13" s="21">
        <v>14.65</v>
      </c>
      <c r="Q13" s="21">
        <v>13.95</v>
      </c>
      <c r="R13" s="22">
        <f>L13+N13+P13</f>
        <v>33.700000000000003</v>
      </c>
      <c r="S13" s="22">
        <f>M13+O13+Q13</f>
        <v>30</v>
      </c>
      <c r="T13" s="21">
        <v>3.35</v>
      </c>
      <c r="U13" s="21">
        <v>4.5</v>
      </c>
      <c r="V13" s="21">
        <v>0.6</v>
      </c>
      <c r="W13" s="21">
        <v>0.9</v>
      </c>
      <c r="X13" s="21">
        <v>1.9</v>
      </c>
      <c r="Y13" s="21">
        <v>2.4</v>
      </c>
      <c r="Z13" s="22">
        <f>T13+V13+X13</f>
        <v>5.85</v>
      </c>
      <c r="AA13" s="22">
        <f>U13+W13+Y13</f>
        <v>7.8000000000000007</v>
      </c>
      <c r="AB13" s="23">
        <f>R13+Z13</f>
        <v>39.550000000000004</v>
      </c>
      <c r="AC13" s="23">
        <f>S13+AA13</f>
        <v>37.799999999999997</v>
      </c>
      <c r="AD13" s="21">
        <v>2.6</v>
      </c>
      <c r="AE13" s="21">
        <v>3.5</v>
      </c>
      <c r="AF13" s="21">
        <v>1.05</v>
      </c>
      <c r="AG13" s="21">
        <v>1.65</v>
      </c>
      <c r="AH13" s="21">
        <v>2.4500000000000002</v>
      </c>
      <c r="AI13" s="21">
        <v>2.9</v>
      </c>
      <c r="AJ13" s="22">
        <f>AD13+AF13+AH13</f>
        <v>6.1000000000000005</v>
      </c>
      <c r="AK13" s="22">
        <f>AE13+AG13+AI13</f>
        <v>8.0500000000000007</v>
      </c>
      <c r="AL13" s="21">
        <v>1.95</v>
      </c>
      <c r="AM13" s="21">
        <v>5.05</v>
      </c>
      <c r="AN13" s="21">
        <v>12.2</v>
      </c>
      <c r="AO13" s="21">
        <v>23.6</v>
      </c>
      <c r="AP13" s="21">
        <v>38</v>
      </c>
      <c r="AQ13" s="21">
        <v>63</v>
      </c>
      <c r="AR13" s="22">
        <f>AL13+AN13+AP13</f>
        <v>52.15</v>
      </c>
      <c r="AS13" s="22">
        <f t="shared" ref="AS13" si="0">AM13+AO13+AQ13</f>
        <v>91.65</v>
      </c>
      <c r="AT13" s="23">
        <f>AJ13+AR13</f>
        <v>58.25</v>
      </c>
      <c r="AU13" s="23">
        <f>AK13+AS13</f>
        <v>99.7</v>
      </c>
      <c r="AV13" s="24">
        <f>AB13+AT13</f>
        <v>97.800000000000011</v>
      </c>
      <c r="AW13" s="24">
        <f>AC13+AU13</f>
        <v>137.5</v>
      </c>
      <c r="AX13" s="25">
        <f>AV13/J13</f>
        <v>0.57529411764705884</v>
      </c>
      <c r="AY13" s="25">
        <f>AW13/K13</f>
        <v>0.61111111111111116</v>
      </c>
      <c r="AZ13" s="26">
        <f>J13-AV13</f>
        <v>72.199999999999989</v>
      </c>
      <c r="BA13" s="26">
        <f>K13-AW13</f>
        <v>87.5</v>
      </c>
    </row>
    <row r="14" spans="1:53" ht="21" x14ac:dyDescent="0.35">
      <c r="A14" s="17">
        <v>2</v>
      </c>
      <c r="B14" s="18" t="s">
        <v>37</v>
      </c>
      <c r="C14" s="19"/>
      <c r="D14" s="20">
        <v>364.61399999999998</v>
      </c>
      <c r="E14" s="20">
        <v>468.92700000000002</v>
      </c>
      <c r="F14" s="20">
        <v>192.11600000000001</v>
      </c>
      <c r="G14" s="20">
        <v>137.596</v>
      </c>
      <c r="H14" s="20">
        <v>295.74597021437506</v>
      </c>
      <c r="I14" s="20">
        <v>293.02415359413419</v>
      </c>
      <c r="J14" s="47">
        <v>250</v>
      </c>
      <c r="K14" s="47">
        <v>270</v>
      </c>
      <c r="L14" s="21">
        <v>0</v>
      </c>
      <c r="M14" s="21">
        <v>0</v>
      </c>
      <c r="N14" s="21">
        <v>40.234000000000002</v>
      </c>
      <c r="O14" s="21">
        <v>29.155999999999999</v>
      </c>
      <c r="P14" s="21">
        <v>25.65</v>
      </c>
      <c r="Q14" s="21">
        <v>17.95</v>
      </c>
      <c r="R14" s="22">
        <f t="shared" ref="R14:R25" si="1">L14+N14+P14</f>
        <v>65.884</v>
      </c>
      <c r="S14" s="22">
        <f t="shared" ref="S14:S25" si="2">M14+O14+Q14</f>
        <v>47.105999999999995</v>
      </c>
      <c r="T14" s="21">
        <v>4.55</v>
      </c>
      <c r="U14" s="21">
        <v>3.3</v>
      </c>
      <c r="V14" s="21">
        <v>4.7370000000000001</v>
      </c>
      <c r="W14" s="21">
        <v>3.827</v>
      </c>
      <c r="X14" s="21">
        <v>5.6</v>
      </c>
      <c r="Y14" s="21">
        <v>4.75</v>
      </c>
      <c r="Z14" s="22">
        <f t="shared" ref="Z14:Z25" si="3">T14+V14+X14</f>
        <v>14.886999999999999</v>
      </c>
      <c r="AA14" s="22">
        <f t="shared" ref="AA14:AA25" si="4">U14+W14+Y14</f>
        <v>11.876999999999999</v>
      </c>
      <c r="AB14" s="23">
        <f t="shared" ref="AB14:AB25" si="5">R14+Z14</f>
        <v>80.771000000000001</v>
      </c>
      <c r="AC14" s="23">
        <f t="shared" ref="AC14:AC25" si="6">S14+AA14</f>
        <v>58.98299999999999</v>
      </c>
      <c r="AD14" s="21">
        <v>5.5</v>
      </c>
      <c r="AE14" s="21">
        <v>8.1999999999999993</v>
      </c>
      <c r="AF14" s="21">
        <v>5.4</v>
      </c>
      <c r="AG14" s="21">
        <v>8.1</v>
      </c>
      <c r="AH14" s="21">
        <v>4.4630000000000001</v>
      </c>
      <c r="AI14" s="21">
        <v>7.673</v>
      </c>
      <c r="AJ14" s="22">
        <f t="shared" ref="AJ14:AJ25" si="7">AD14+AF14+AH14</f>
        <v>15.363</v>
      </c>
      <c r="AK14" s="22">
        <f t="shared" ref="AK14:AK25" si="8">AE14+AG14+AI14</f>
        <v>23.972999999999999</v>
      </c>
      <c r="AL14" s="21">
        <v>5.35</v>
      </c>
      <c r="AM14" s="21">
        <v>8.35</v>
      </c>
      <c r="AN14" s="21">
        <v>9.6999999999999993</v>
      </c>
      <c r="AO14" s="21">
        <v>13.25</v>
      </c>
      <c r="AP14" s="21">
        <v>36.15</v>
      </c>
      <c r="AQ14" s="21">
        <v>44.9</v>
      </c>
      <c r="AR14" s="22">
        <f t="shared" ref="AR14:AR24" si="9">AL14+AN14+AP14</f>
        <v>51.199999999999996</v>
      </c>
      <c r="AS14" s="22">
        <f t="shared" ref="AS14:AS24" si="10">AM14+AO14+AQ14</f>
        <v>66.5</v>
      </c>
      <c r="AT14" s="23">
        <f t="shared" ref="AT14:AT25" si="11">AJ14+AR14</f>
        <v>66.562999999999988</v>
      </c>
      <c r="AU14" s="23">
        <f t="shared" ref="AU14:AU25" si="12">AK14+AS14</f>
        <v>90.472999999999999</v>
      </c>
      <c r="AV14" s="24">
        <f t="shared" ref="AV14:AV24" si="13">AB14+AT14</f>
        <v>147.334</v>
      </c>
      <c r="AW14" s="24">
        <f t="shared" ref="AW14:AW24" si="14">AC14+AU14</f>
        <v>149.45599999999999</v>
      </c>
      <c r="AX14" s="25">
        <f t="shared" ref="AX14:AX24" si="15">AV14/J14</f>
        <v>0.58933599999999997</v>
      </c>
      <c r="AY14" s="25">
        <f t="shared" ref="AY14:AY24" si="16">AW14/K14</f>
        <v>0.55354074074074067</v>
      </c>
      <c r="AZ14" s="26">
        <f t="shared" ref="AZ14:AZ24" si="17">J14-AV14</f>
        <v>102.666</v>
      </c>
      <c r="BA14" s="26">
        <f t="shared" ref="BA14:BA24" si="18">K14-AW14</f>
        <v>120.54400000000001</v>
      </c>
    </row>
    <row r="15" spans="1:53" ht="21" x14ac:dyDescent="0.35">
      <c r="A15" s="17">
        <v>3</v>
      </c>
      <c r="B15" s="18" t="s">
        <v>38</v>
      </c>
      <c r="C15" s="19"/>
      <c r="D15" s="20">
        <v>57.962000000000003</v>
      </c>
      <c r="E15" s="20">
        <v>70.92</v>
      </c>
      <c r="F15" s="20">
        <v>30.547000000000001</v>
      </c>
      <c r="G15" s="20">
        <v>20.76</v>
      </c>
      <c r="H15" s="20">
        <v>47.046642795084296</v>
      </c>
      <c r="I15" s="20">
        <v>44.142433605836587</v>
      </c>
      <c r="J15" s="47">
        <v>30</v>
      </c>
      <c r="K15" s="47">
        <v>30</v>
      </c>
      <c r="L15" s="21">
        <v>0</v>
      </c>
      <c r="M15" s="21">
        <v>0</v>
      </c>
      <c r="N15" s="21">
        <v>1.155</v>
      </c>
      <c r="O15" s="21">
        <v>0.76300000000000001</v>
      </c>
      <c r="P15" s="21">
        <v>3.4180000000000001</v>
      </c>
      <c r="Q15" s="21">
        <v>1.7050000000000001</v>
      </c>
      <c r="R15" s="22">
        <f t="shared" si="1"/>
        <v>4.5730000000000004</v>
      </c>
      <c r="S15" s="22">
        <f t="shared" si="2"/>
        <v>2.468</v>
      </c>
      <c r="T15" s="21">
        <v>0.66</v>
      </c>
      <c r="U15" s="21">
        <v>0.44</v>
      </c>
      <c r="V15" s="21">
        <v>7.9000000000000001E-2</v>
      </c>
      <c r="W15" s="21">
        <v>0.109</v>
      </c>
      <c r="X15" s="21">
        <v>4.8000000000000001E-2</v>
      </c>
      <c r="Y15" s="21">
        <v>0</v>
      </c>
      <c r="Z15" s="22">
        <f t="shared" si="3"/>
        <v>0.78700000000000003</v>
      </c>
      <c r="AA15" s="22">
        <f t="shared" si="4"/>
        <v>0.54900000000000004</v>
      </c>
      <c r="AB15" s="23">
        <f t="shared" si="5"/>
        <v>5.36</v>
      </c>
      <c r="AC15" s="23">
        <f t="shared" si="6"/>
        <v>3.0169999999999999</v>
      </c>
      <c r="AD15" s="21">
        <v>0</v>
      </c>
      <c r="AE15" s="21">
        <v>0</v>
      </c>
      <c r="AF15" s="21">
        <v>0.32100000000000001</v>
      </c>
      <c r="AG15" s="21">
        <v>0.379</v>
      </c>
      <c r="AH15" s="21">
        <v>5.7489999999999997</v>
      </c>
      <c r="AI15" s="21">
        <v>0.52500000000000002</v>
      </c>
      <c r="AJ15" s="22">
        <f t="shared" si="7"/>
        <v>6.0699999999999994</v>
      </c>
      <c r="AK15" s="22">
        <f t="shared" si="8"/>
        <v>0.90400000000000003</v>
      </c>
      <c r="AL15" s="21">
        <v>2.8839999999999999</v>
      </c>
      <c r="AM15" s="21">
        <v>3.89</v>
      </c>
      <c r="AN15" s="21">
        <v>5.9960000000000004</v>
      </c>
      <c r="AO15" s="21">
        <v>1.6719999999999999</v>
      </c>
      <c r="AP15" s="21">
        <v>9.49</v>
      </c>
      <c r="AQ15" s="21">
        <v>8.7469999999999999</v>
      </c>
      <c r="AR15" s="22">
        <f t="shared" si="9"/>
        <v>18.37</v>
      </c>
      <c r="AS15" s="22">
        <f t="shared" si="10"/>
        <v>14.309000000000001</v>
      </c>
      <c r="AT15" s="23">
        <f t="shared" si="11"/>
        <v>24.44</v>
      </c>
      <c r="AU15" s="23">
        <f t="shared" si="12"/>
        <v>15.213000000000001</v>
      </c>
      <c r="AV15" s="24">
        <f t="shared" si="13"/>
        <v>29.8</v>
      </c>
      <c r="AW15" s="24">
        <f t="shared" si="14"/>
        <v>18.23</v>
      </c>
      <c r="AX15" s="25">
        <f t="shared" si="15"/>
        <v>0.9933333333333334</v>
      </c>
      <c r="AY15" s="25">
        <f t="shared" si="16"/>
        <v>0.60766666666666669</v>
      </c>
      <c r="AZ15" s="26">
        <f t="shared" si="17"/>
        <v>0.19999999999999929</v>
      </c>
      <c r="BA15" s="26">
        <f t="shared" si="18"/>
        <v>11.77</v>
      </c>
    </row>
    <row r="16" spans="1:53" ht="21" x14ac:dyDescent="0.35">
      <c r="A16" s="17">
        <v>4</v>
      </c>
      <c r="B16" s="18" t="s">
        <v>39</v>
      </c>
      <c r="C16" s="19"/>
      <c r="D16" s="20">
        <v>66.581999999999994</v>
      </c>
      <c r="E16" s="20">
        <v>90.971999999999994</v>
      </c>
      <c r="F16" s="20">
        <v>35.159999999999997</v>
      </c>
      <c r="G16" s="20">
        <v>26.707999999999998</v>
      </c>
      <c r="H16" s="20">
        <v>54.128530201830976</v>
      </c>
      <c r="I16" s="20">
        <v>56.867599752980233</v>
      </c>
      <c r="J16" s="47">
        <v>30</v>
      </c>
      <c r="K16" s="47">
        <v>40</v>
      </c>
      <c r="L16" s="21">
        <v>0</v>
      </c>
      <c r="M16" s="21">
        <v>0</v>
      </c>
      <c r="N16" s="21">
        <v>2.8919999999999999</v>
      </c>
      <c r="O16" s="21">
        <v>1.4890000000000001</v>
      </c>
      <c r="P16" s="21">
        <v>1.37</v>
      </c>
      <c r="Q16" s="21">
        <v>0.59799999999999998</v>
      </c>
      <c r="R16" s="22">
        <f t="shared" si="1"/>
        <v>4.2620000000000005</v>
      </c>
      <c r="S16" s="22">
        <f t="shared" si="2"/>
        <v>2.0870000000000002</v>
      </c>
      <c r="T16" s="21">
        <v>1.1879999999999999</v>
      </c>
      <c r="U16" s="21">
        <v>0.17599999999999999</v>
      </c>
      <c r="V16" s="21">
        <v>1.3460000000000001</v>
      </c>
      <c r="W16" s="21">
        <v>1.85</v>
      </c>
      <c r="X16" s="21">
        <v>2.5569999999999999</v>
      </c>
      <c r="Y16" s="21">
        <v>1.4590000000000001</v>
      </c>
      <c r="Z16" s="22">
        <f t="shared" si="3"/>
        <v>5.0909999999999993</v>
      </c>
      <c r="AA16" s="22">
        <f t="shared" si="4"/>
        <v>3.4850000000000003</v>
      </c>
      <c r="AB16" s="23">
        <f t="shared" si="5"/>
        <v>9.3529999999999998</v>
      </c>
      <c r="AC16" s="23">
        <f t="shared" si="6"/>
        <v>5.572000000000001</v>
      </c>
      <c r="AD16" s="21">
        <v>0.15</v>
      </c>
      <c r="AE16" s="21">
        <v>0</v>
      </c>
      <c r="AF16" s="21">
        <v>0.49099999999999999</v>
      </c>
      <c r="AG16" s="21">
        <v>0.6</v>
      </c>
      <c r="AH16" s="21">
        <v>0.44700000000000001</v>
      </c>
      <c r="AI16" s="21">
        <v>0.92400000000000004</v>
      </c>
      <c r="AJ16" s="22">
        <f t="shared" si="7"/>
        <v>1.0880000000000001</v>
      </c>
      <c r="AK16" s="22">
        <f t="shared" si="8"/>
        <v>1.524</v>
      </c>
      <c r="AL16" s="21">
        <v>0.85799999999999998</v>
      </c>
      <c r="AM16" s="21">
        <v>0.7</v>
      </c>
      <c r="AN16" s="21">
        <v>2.0920000000000001</v>
      </c>
      <c r="AO16" s="21">
        <v>0.7</v>
      </c>
      <c r="AP16" s="21">
        <v>5.4089999999999998</v>
      </c>
      <c r="AQ16" s="21">
        <v>1.004</v>
      </c>
      <c r="AR16" s="22">
        <f t="shared" si="9"/>
        <v>8.359</v>
      </c>
      <c r="AS16" s="22">
        <f t="shared" si="10"/>
        <v>2.4039999999999999</v>
      </c>
      <c r="AT16" s="23">
        <f t="shared" si="11"/>
        <v>9.4469999999999992</v>
      </c>
      <c r="AU16" s="23">
        <f t="shared" si="12"/>
        <v>3.9279999999999999</v>
      </c>
      <c r="AV16" s="24">
        <f t="shared" si="13"/>
        <v>18.799999999999997</v>
      </c>
      <c r="AW16" s="24">
        <f t="shared" si="14"/>
        <v>9.5</v>
      </c>
      <c r="AX16" s="25">
        <f t="shared" si="15"/>
        <v>0.62666666666666659</v>
      </c>
      <c r="AY16" s="25">
        <f t="shared" si="16"/>
        <v>0.23749999999999999</v>
      </c>
      <c r="AZ16" s="26">
        <f t="shared" si="17"/>
        <v>11.200000000000003</v>
      </c>
      <c r="BA16" s="26">
        <f t="shared" si="18"/>
        <v>30.5</v>
      </c>
    </row>
    <row r="17" spans="1:53" ht="21" x14ac:dyDescent="0.35">
      <c r="A17" s="17">
        <v>5</v>
      </c>
      <c r="B17" s="18" t="s">
        <v>40</v>
      </c>
      <c r="C17" s="19"/>
      <c r="D17" s="20">
        <v>67.677000000000007</v>
      </c>
      <c r="E17" s="20">
        <v>85.206000000000003</v>
      </c>
      <c r="F17" s="20">
        <v>35.396000000000001</v>
      </c>
      <c r="G17" s="20">
        <v>24.798999999999999</v>
      </c>
      <c r="H17" s="20">
        <v>54.485390237444314</v>
      </c>
      <c r="I17" s="20">
        <v>52.814109097131265</v>
      </c>
      <c r="J17" s="47">
        <v>60</v>
      </c>
      <c r="K17" s="47">
        <v>70</v>
      </c>
      <c r="L17" s="21">
        <v>0.69799999999999995</v>
      </c>
      <c r="M17" s="21">
        <v>0.50900000000000001</v>
      </c>
      <c r="N17" s="21">
        <v>3.21</v>
      </c>
      <c r="O17" s="21">
        <v>4.0140000000000002</v>
      </c>
      <c r="P17" s="21">
        <v>6.2690000000000001</v>
      </c>
      <c r="Q17" s="21">
        <v>2.7610000000000001</v>
      </c>
      <c r="R17" s="22">
        <f t="shared" si="1"/>
        <v>10.177</v>
      </c>
      <c r="S17" s="22">
        <f t="shared" si="2"/>
        <v>7.2840000000000007</v>
      </c>
      <c r="T17" s="21">
        <v>2.1150000000000002</v>
      </c>
      <c r="U17" s="21">
        <v>0</v>
      </c>
      <c r="V17" s="21">
        <v>0.53200000000000003</v>
      </c>
      <c r="W17" s="21">
        <v>0.9</v>
      </c>
      <c r="X17" s="21">
        <v>4.3689999999999998</v>
      </c>
      <c r="Y17" s="21">
        <v>4.8090000000000002</v>
      </c>
      <c r="Z17" s="22">
        <f t="shared" si="3"/>
        <v>7.016</v>
      </c>
      <c r="AA17" s="22">
        <f t="shared" si="4"/>
        <v>5.7090000000000005</v>
      </c>
      <c r="AB17" s="23">
        <f t="shared" si="5"/>
        <v>17.192999999999998</v>
      </c>
      <c r="AC17" s="23">
        <f t="shared" si="6"/>
        <v>12.993000000000002</v>
      </c>
      <c r="AD17" s="21">
        <v>4.4329999999999998</v>
      </c>
      <c r="AE17" s="21">
        <v>2.4489999999999998</v>
      </c>
      <c r="AF17" s="21">
        <v>3.1629999999999998</v>
      </c>
      <c r="AG17" s="21">
        <v>3.766</v>
      </c>
      <c r="AH17" s="21">
        <v>5.1020000000000003</v>
      </c>
      <c r="AI17" s="21">
        <v>2.2770000000000001</v>
      </c>
      <c r="AJ17" s="22">
        <f t="shared" si="7"/>
        <v>12.698</v>
      </c>
      <c r="AK17" s="22">
        <f t="shared" si="8"/>
        <v>8.4920000000000009</v>
      </c>
      <c r="AL17" s="21">
        <v>5.319</v>
      </c>
      <c r="AM17" s="21">
        <v>0</v>
      </c>
      <c r="AN17" s="21">
        <v>1.8620000000000001</v>
      </c>
      <c r="AO17" s="21">
        <v>1</v>
      </c>
      <c r="AP17" s="21">
        <v>2.548</v>
      </c>
      <c r="AQ17" s="21">
        <v>5.4770000000000003</v>
      </c>
      <c r="AR17" s="22">
        <f t="shared" si="9"/>
        <v>9.7289999999999992</v>
      </c>
      <c r="AS17" s="22">
        <f t="shared" si="10"/>
        <v>6.4770000000000003</v>
      </c>
      <c r="AT17" s="23">
        <f t="shared" si="11"/>
        <v>22.427</v>
      </c>
      <c r="AU17" s="23">
        <f t="shared" si="12"/>
        <v>14.969000000000001</v>
      </c>
      <c r="AV17" s="24">
        <f t="shared" si="13"/>
        <v>39.619999999999997</v>
      </c>
      <c r="AW17" s="24">
        <f t="shared" si="14"/>
        <v>27.962000000000003</v>
      </c>
      <c r="AX17" s="25">
        <f t="shared" si="15"/>
        <v>0.66033333333333333</v>
      </c>
      <c r="AY17" s="25">
        <f t="shared" si="16"/>
        <v>0.3994571428571429</v>
      </c>
      <c r="AZ17" s="26">
        <f t="shared" si="17"/>
        <v>20.380000000000003</v>
      </c>
      <c r="BA17" s="26">
        <f t="shared" si="18"/>
        <v>42.037999999999997</v>
      </c>
    </row>
    <row r="18" spans="1:53" ht="21" x14ac:dyDescent="0.35">
      <c r="A18" s="17">
        <v>6</v>
      </c>
      <c r="B18" s="18" t="s">
        <v>41</v>
      </c>
      <c r="C18" s="19"/>
      <c r="D18" s="20">
        <v>275.35899999999998</v>
      </c>
      <c r="E18" s="20">
        <v>353.64699999999999</v>
      </c>
      <c r="F18" s="20">
        <v>144.86099999999999</v>
      </c>
      <c r="G18" s="20">
        <v>103.65</v>
      </c>
      <c r="H18" s="20">
        <v>223.05268880984926</v>
      </c>
      <c r="I18" s="20">
        <v>220.69913662503839</v>
      </c>
      <c r="J18" s="47">
        <v>175</v>
      </c>
      <c r="K18" s="47">
        <v>200</v>
      </c>
      <c r="L18" s="21">
        <v>1.65</v>
      </c>
      <c r="M18" s="21">
        <v>1.3660000000000001</v>
      </c>
      <c r="N18" s="21">
        <v>22.474</v>
      </c>
      <c r="O18" s="21">
        <v>16.417000000000002</v>
      </c>
      <c r="P18" s="21">
        <v>15.12</v>
      </c>
      <c r="Q18" s="21">
        <v>8.8439999999999994</v>
      </c>
      <c r="R18" s="22">
        <f t="shared" si="1"/>
        <v>39.244</v>
      </c>
      <c r="S18" s="22">
        <f t="shared" si="2"/>
        <v>26.627000000000002</v>
      </c>
      <c r="T18" s="21">
        <v>9.0630000000000006</v>
      </c>
      <c r="U18" s="21">
        <v>3.7130000000000001</v>
      </c>
      <c r="V18" s="21">
        <v>4.4779999999999998</v>
      </c>
      <c r="W18" s="21">
        <v>4.5469999999999997</v>
      </c>
      <c r="X18" s="21">
        <v>16.305</v>
      </c>
      <c r="Y18" s="21">
        <v>8.0649999999999995</v>
      </c>
      <c r="Z18" s="22">
        <f t="shared" si="3"/>
        <v>29.846</v>
      </c>
      <c r="AA18" s="22">
        <f t="shared" si="4"/>
        <v>16.324999999999999</v>
      </c>
      <c r="AB18" s="23">
        <f t="shared" si="5"/>
        <v>69.09</v>
      </c>
      <c r="AC18" s="23">
        <f t="shared" si="6"/>
        <v>42.951999999999998</v>
      </c>
      <c r="AD18" s="21">
        <v>26.544</v>
      </c>
      <c r="AE18" s="21">
        <v>13.819000000000001</v>
      </c>
      <c r="AF18" s="21">
        <v>9.3719999999999999</v>
      </c>
      <c r="AG18" s="21">
        <v>4.1989999999999998</v>
      </c>
      <c r="AH18" s="21">
        <v>23.472999999999999</v>
      </c>
      <c r="AI18" s="21">
        <v>12.523</v>
      </c>
      <c r="AJ18" s="22">
        <f t="shared" si="7"/>
        <v>59.388999999999996</v>
      </c>
      <c r="AK18" s="22">
        <f t="shared" si="8"/>
        <v>30.541</v>
      </c>
      <c r="AL18" s="21">
        <v>11.178000000000001</v>
      </c>
      <c r="AM18" s="21">
        <v>5.3710000000000004</v>
      </c>
      <c r="AN18" s="21">
        <v>12.47</v>
      </c>
      <c r="AO18" s="21">
        <v>12.087999999999999</v>
      </c>
      <c r="AP18" s="21">
        <v>21.873000000000001</v>
      </c>
      <c r="AQ18" s="21">
        <v>36.648000000000003</v>
      </c>
      <c r="AR18" s="22">
        <f t="shared" si="9"/>
        <v>45.521000000000001</v>
      </c>
      <c r="AS18" s="22">
        <f t="shared" si="10"/>
        <v>54.106999999999999</v>
      </c>
      <c r="AT18" s="23">
        <f t="shared" si="11"/>
        <v>104.91</v>
      </c>
      <c r="AU18" s="23">
        <f t="shared" si="12"/>
        <v>84.647999999999996</v>
      </c>
      <c r="AV18" s="24">
        <f t="shared" si="13"/>
        <v>174</v>
      </c>
      <c r="AW18" s="24">
        <f t="shared" si="14"/>
        <v>127.6</v>
      </c>
      <c r="AX18" s="25">
        <f t="shared" si="15"/>
        <v>0.99428571428571433</v>
      </c>
      <c r="AY18" s="25">
        <f t="shared" si="16"/>
        <v>0.63800000000000001</v>
      </c>
      <c r="AZ18" s="26">
        <f t="shared" si="17"/>
        <v>1</v>
      </c>
      <c r="BA18" s="26">
        <f t="shared" si="18"/>
        <v>72.400000000000006</v>
      </c>
    </row>
    <row r="19" spans="1:53" ht="21" x14ac:dyDescent="0.35">
      <c r="A19" s="17">
        <v>7</v>
      </c>
      <c r="B19" s="18" t="s">
        <v>42</v>
      </c>
      <c r="C19" s="19"/>
      <c r="D19" s="20">
        <v>31.9</v>
      </c>
      <c r="E19" s="20">
        <v>38.4</v>
      </c>
      <c r="F19" s="20">
        <v>16.841999999999999</v>
      </c>
      <c r="G19" s="20">
        <v>11.263</v>
      </c>
      <c r="H19" s="20">
        <v>25.944616739178645</v>
      </c>
      <c r="I19" s="20">
        <v>23.998054699067964</v>
      </c>
      <c r="J19" s="47">
        <v>25</v>
      </c>
      <c r="K19" s="47">
        <v>20</v>
      </c>
      <c r="L19" s="21">
        <v>0</v>
      </c>
      <c r="M19" s="21">
        <v>0</v>
      </c>
      <c r="N19" s="21">
        <v>0.13200000000000001</v>
      </c>
      <c r="O19" s="21">
        <v>0</v>
      </c>
      <c r="P19" s="21">
        <v>1.98</v>
      </c>
      <c r="Q19" s="21">
        <v>1.056</v>
      </c>
      <c r="R19" s="22">
        <f t="shared" si="1"/>
        <v>2.1120000000000001</v>
      </c>
      <c r="S19" s="22">
        <f t="shared" si="2"/>
        <v>1.056</v>
      </c>
      <c r="T19" s="21">
        <v>1.716</v>
      </c>
      <c r="U19" s="21">
        <v>0.96799999999999997</v>
      </c>
      <c r="V19" s="21">
        <v>0.1</v>
      </c>
      <c r="W19" s="21">
        <v>0.25</v>
      </c>
      <c r="X19" s="21">
        <v>0.54800000000000004</v>
      </c>
      <c r="Y19" s="21">
        <v>0</v>
      </c>
      <c r="Z19" s="22">
        <f t="shared" si="3"/>
        <v>2.3639999999999999</v>
      </c>
      <c r="AA19" s="22">
        <f t="shared" si="4"/>
        <v>1.218</v>
      </c>
      <c r="AB19" s="23">
        <f t="shared" si="5"/>
        <v>4.476</v>
      </c>
      <c r="AC19" s="23">
        <f t="shared" si="6"/>
        <v>2.274</v>
      </c>
      <c r="AD19" s="21">
        <v>1.5049999999999999</v>
      </c>
      <c r="AE19" s="21">
        <v>2.1080000000000001</v>
      </c>
      <c r="AF19" s="21">
        <v>3.7330000000000001</v>
      </c>
      <c r="AG19" s="21">
        <v>1.05</v>
      </c>
      <c r="AH19" s="21">
        <v>2.4249999999999998</v>
      </c>
      <c r="AI19" s="21">
        <v>0</v>
      </c>
      <c r="AJ19" s="22">
        <f t="shared" si="7"/>
        <v>7.6629999999999994</v>
      </c>
      <c r="AK19" s="22">
        <f t="shared" si="8"/>
        <v>3.1580000000000004</v>
      </c>
      <c r="AL19" s="21">
        <v>4.1159999999999997</v>
      </c>
      <c r="AM19" s="21">
        <v>2.5499999999999998</v>
      </c>
      <c r="AN19" s="21">
        <v>2.4340000000000002</v>
      </c>
      <c r="AO19" s="21">
        <v>2.0139999999999998</v>
      </c>
      <c r="AP19" s="21">
        <v>5.9429999999999996</v>
      </c>
      <c r="AQ19" s="21">
        <v>3.004</v>
      </c>
      <c r="AR19" s="22">
        <f t="shared" si="9"/>
        <v>12.492999999999999</v>
      </c>
      <c r="AS19" s="22">
        <f t="shared" si="10"/>
        <v>7.5679999999999996</v>
      </c>
      <c r="AT19" s="23">
        <f t="shared" si="11"/>
        <v>20.155999999999999</v>
      </c>
      <c r="AU19" s="23">
        <f t="shared" si="12"/>
        <v>10.725999999999999</v>
      </c>
      <c r="AV19" s="24">
        <f t="shared" si="13"/>
        <v>24.631999999999998</v>
      </c>
      <c r="AW19" s="24">
        <f t="shared" si="14"/>
        <v>13</v>
      </c>
      <c r="AX19" s="25">
        <f t="shared" si="15"/>
        <v>0.98527999999999993</v>
      </c>
      <c r="AY19" s="25">
        <f t="shared" si="16"/>
        <v>0.65</v>
      </c>
      <c r="AZ19" s="26">
        <f t="shared" si="17"/>
        <v>0.3680000000000021</v>
      </c>
      <c r="BA19" s="26">
        <f t="shared" si="18"/>
        <v>7</v>
      </c>
    </row>
    <row r="20" spans="1:53" ht="21" x14ac:dyDescent="0.35">
      <c r="A20" s="17">
        <v>8</v>
      </c>
      <c r="B20" s="18" t="s">
        <v>43</v>
      </c>
      <c r="C20" s="19"/>
      <c r="D20" s="20">
        <v>335.964</v>
      </c>
      <c r="E20" s="20">
        <v>426.08100000000002</v>
      </c>
      <c r="F20" s="20">
        <v>177.14</v>
      </c>
      <c r="G20" s="20">
        <v>124.998</v>
      </c>
      <c r="H20" s="20">
        <v>272.8150364759511</v>
      </c>
      <c r="I20" s="20">
        <v>266.12299163842141</v>
      </c>
      <c r="J20" s="47">
        <v>145</v>
      </c>
      <c r="K20" s="47">
        <v>175</v>
      </c>
      <c r="L20" s="21">
        <v>0.87</v>
      </c>
      <c r="M20" s="21">
        <v>0.79100000000000004</v>
      </c>
      <c r="N20" s="21">
        <v>8.4499999999999993</v>
      </c>
      <c r="O20" s="21">
        <v>6.17</v>
      </c>
      <c r="P20" s="21">
        <v>6.851</v>
      </c>
      <c r="Q20" s="21">
        <v>4.4989999999999997</v>
      </c>
      <c r="R20" s="22">
        <f t="shared" si="1"/>
        <v>16.170999999999999</v>
      </c>
      <c r="S20" s="22">
        <f t="shared" si="2"/>
        <v>11.46</v>
      </c>
      <c r="T20" s="21">
        <v>3.8340000000000001</v>
      </c>
      <c r="U20" s="21">
        <v>1.2090000000000001</v>
      </c>
      <c r="V20" s="21">
        <v>3.31</v>
      </c>
      <c r="W20" s="21">
        <v>4.008</v>
      </c>
      <c r="X20" s="21">
        <v>7.6360000000000001</v>
      </c>
      <c r="Y20" s="21">
        <v>3.028</v>
      </c>
      <c r="Z20" s="22">
        <f t="shared" si="3"/>
        <v>14.780000000000001</v>
      </c>
      <c r="AA20" s="22">
        <f t="shared" si="4"/>
        <v>8.245000000000001</v>
      </c>
      <c r="AB20" s="23">
        <f t="shared" si="5"/>
        <v>30.951000000000001</v>
      </c>
      <c r="AC20" s="23">
        <f t="shared" si="6"/>
        <v>19.705000000000002</v>
      </c>
      <c r="AD20" s="21">
        <v>2.0619999999999998</v>
      </c>
      <c r="AE20" s="21">
        <v>2.0939999999999999</v>
      </c>
      <c r="AF20" s="21">
        <v>1.625</v>
      </c>
      <c r="AG20" s="21">
        <v>1.149</v>
      </c>
      <c r="AH20" s="21">
        <v>9.266</v>
      </c>
      <c r="AI20" s="21">
        <v>1.1000000000000001</v>
      </c>
      <c r="AJ20" s="22">
        <f t="shared" si="7"/>
        <v>12.952999999999999</v>
      </c>
      <c r="AK20" s="22">
        <f t="shared" si="8"/>
        <v>4.343</v>
      </c>
      <c r="AL20" s="21">
        <v>0</v>
      </c>
      <c r="AM20" s="21">
        <v>0</v>
      </c>
      <c r="AN20" s="21">
        <v>8.7840000000000007</v>
      </c>
      <c r="AO20" s="21">
        <v>7.5039999999999996</v>
      </c>
      <c r="AP20" s="21">
        <v>35.826999999999998</v>
      </c>
      <c r="AQ20" s="21">
        <v>30.766999999999999</v>
      </c>
      <c r="AR20" s="22">
        <f t="shared" si="9"/>
        <v>44.610999999999997</v>
      </c>
      <c r="AS20" s="22">
        <f t="shared" si="10"/>
        <v>38.271000000000001</v>
      </c>
      <c r="AT20" s="23">
        <f t="shared" si="11"/>
        <v>57.563999999999993</v>
      </c>
      <c r="AU20" s="23">
        <f t="shared" si="12"/>
        <v>42.614000000000004</v>
      </c>
      <c r="AV20" s="24">
        <f t="shared" si="13"/>
        <v>88.514999999999986</v>
      </c>
      <c r="AW20" s="24">
        <f t="shared" si="14"/>
        <v>62.319000000000003</v>
      </c>
      <c r="AX20" s="25">
        <f t="shared" si="15"/>
        <v>0.61044827586206885</v>
      </c>
      <c r="AY20" s="25">
        <f t="shared" si="16"/>
        <v>0.35610857142857144</v>
      </c>
      <c r="AZ20" s="26">
        <f t="shared" si="17"/>
        <v>56.485000000000014</v>
      </c>
      <c r="BA20" s="26">
        <f t="shared" si="18"/>
        <v>112.681</v>
      </c>
    </row>
    <row r="21" spans="1:53" ht="21" x14ac:dyDescent="0.35">
      <c r="A21" s="17">
        <v>9</v>
      </c>
      <c r="B21" s="18" t="s">
        <v>44</v>
      </c>
      <c r="C21" s="19"/>
      <c r="D21" s="20">
        <v>14.577999999999999</v>
      </c>
      <c r="E21" s="20">
        <v>18.46</v>
      </c>
      <c r="F21" s="20">
        <v>7.2789999999999999</v>
      </c>
      <c r="G21" s="20">
        <v>5.1070000000000002</v>
      </c>
      <c r="H21" s="20">
        <v>11.201836517902652</v>
      </c>
      <c r="I21" s="20">
        <v>10.876878659309675</v>
      </c>
      <c r="J21" s="47">
        <v>10</v>
      </c>
      <c r="K21" s="47">
        <v>15</v>
      </c>
      <c r="L21" s="21">
        <v>0</v>
      </c>
      <c r="M21" s="21">
        <v>0</v>
      </c>
      <c r="N21" s="21">
        <v>0.9</v>
      </c>
      <c r="O21" s="21">
        <v>0.75</v>
      </c>
      <c r="P21" s="21">
        <v>0</v>
      </c>
      <c r="Q21" s="21">
        <v>0.05</v>
      </c>
      <c r="R21" s="22">
        <f t="shared" si="1"/>
        <v>0.9</v>
      </c>
      <c r="S21" s="22">
        <f t="shared" si="2"/>
        <v>0.8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2">
        <f t="shared" si="3"/>
        <v>0</v>
      </c>
      <c r="AA21" s="22">
        <f t="shared" si="4"/>
        <v>0</v>
      </c>
      <c r="AB21" s="23">
        <f t="shared" si="5"/>
        <v>0.9</v>
      </c>
      <c r="AC21" s="23">
        <f t="shared" si="6"/>
        <v>0.8</v>
      </c>
      <c r="AD21" s="21">
        <v>0.55000000000000004</v>
      </c>
      <c r="AE21" s="21">
        <v>0.75</v>
      </c>
      <c r="AF21" s="21">
        <v>0</v>
      </c>
      <c r="AG21" s="21">
        <v>0</v>
      </c>
      <c r="AH21" s="21">
        <v>0</v>
      </c>
      <c r="AI21" s="21">
        <v>0</v>
      </c>
      <c r="AJ21" s="22">
        <f t="shared" si="7"/>
        <v>0.55000000000000004</v>
      </c>
      <c r="AK21" s="22">
        <f t="shared" si="8"/>
        <v>0.75</v>
      </c>
      <c r="AL21" s="21">
        <v>0</v>
      </c>
      <c r="AM21" s="21">
        <v>0</v>
      </c>
      <c r="AN21" s="21">
        <v>0</v>
      </c>
      <c r="AO21" s="21">
        <v>0</v>
      </c>
      <c r="AP21" s="21">
        <v>0.55000000000000004</v>
      </c>
      <c r="AQ21" s="21">
        <v>0.8</v>
      </c>
      <c r="AR21" s="22">
        <f t="shared" si="9"/>
        <v>0.55000000000000004</v>
      </c>
      <c r="AS21" s="22">
        <f t="shared" si="10"/>
        <v>0.8</v>
      </c>
      <c r="AT21" s="23">
        <f t="shared" si="11"/>
        <v>1.1000000000000001</v>
      </c>
      <c r="AU21" s="23">
        <f t="shared" si="12"/>
        <v>1.55</v>
      </c>
      <c r="AV21" s="24">
        <f t="shared" si="13"/>
        <v>2</v>
      </c>
      <c r="AW21" s="24">
        <f t="shared" si="14"/>
        <v>2.35</v>
      </c>
      <c r="AX21" s="25">
        <f t="shared" si="15"/>
        <v>0.2</v>
      </c>
      <c r="AY21" s="25">
        <f t="shared" si="16"/>
        <v>0.15666666666666668</v>
      </c>
      <c r="AZ21" s="26">
        <f t="shared" si="17"/>
        <v>8</v>
      </c>
      <c r="BA21" s="26">
        <f t="shared" si="18"/>
        <v>12.65</v>
      </c>
    </row>
    <row r="22" spans="1:53" ht="21" x14ac:dyDescent="0.35">
      <c r="A22" s="17">
        <v>10</v>
      </c>
      <c r="B22" s="18" t="s">
        <v>45</v>
      </c>
      <c r="C22" s="19"/>
      <c r="D22" s="20">
        <v>634.79999999999995</v>
      </c>
      <c r="E22" s="20">
        <v>819.375</v>
      </c>
      <c r="F22" s="20">
        <v>333.11399999999998</v>
      </c>
      <c r="G22" s="20">
        <v>238.98500000000001</v>
      </c>
      <c r="H22" s="20">
        <v>512.98630119417214</v>
      </c>
      <c r="I22" s="20">
        <v>509.09786571475769</v>
      </c>
      <c r="J22" s="47">
        <v>215</v>
      </c>
      <c r="K22" s="47">
        <v>255</v>
      </c>
      <c r="L22" s="21">
        <v>7.45</v>
      </c>
      <c r="M22" s="21">
        <v>4.95</v>
      </c>
      <c r="N22" s="21">
        <v>1.6</v>
      </c>
      <c r="O22" s="21">
        <v>1.8</v>
      </c>
      <c r="P22" s="21">
        <v>6.55</v>
      </c>
      <c r="Q22" s="21">
        <v>5.4</v>
      </c>
      <c r="R22" s="22">
        <f t="shared" si="1"/>
        <v>15.600000000000001</v>
      </c>
      <c r="S22" s="22">
        <f t="shared" si="2"/>
        <v>12.15</v>
      </c>
      <c r="T22" s="21">
        <v>1.25</v>
      </c>
      <c r="U22" s="21">
        <v>1.75</v>
      </c>
      <c r="V22" s="21">
        <v>4.1500000000000004</v>
      </c>
      <c r="W22" s="21">
        <v>5.8</v>
      </c>
      <c r="X22" s="21">
        <v>0.4</v>
      </c>
      <c r="Y22" s="21">
        <v>0.5</v>
      </c>
      <c r="Z22" s="22">
        <f t="shared" si="3"/>
        <v>5.8000000000000007</v>
      </c>
      <c r="AA22" s="22">
        <f t="shared" si="4"/>
        <v>8.0500000000000007</v>
      </c>
      <c r="AB22" s="23">
        <f t="shared" si="5"/>
        <v>21.400000000000002</v>
      </c>
      <c r="AC22" s="23">
        <f t="shared" si="6"/>
        <v>20.200000000000003</v>
      </c>
      <c r="AD22" s="21">
        <v>0</v>
      </c>
      <c r="AE22" s="21">
        <v>0</v>
      </c>
      <c r="AF22" s="21">
        <v>0.65</v>
      </c>
      <c r="AG22" s="21">
        <v>1.05</v>
      </c>
      <c r="AH22" s="21">
        <v>5.85</v>
      </c>
      <c r="AI22" s="21">
        <v>8.35</v>
      </c>
      <c r="AJ22" s="22">
        <f t="shared" si="7"/>
        <v>6.5</v>
      </c>
      <c r="AK22" s="22">
        <f t="shared" si="8"/>
        <v>9.4</v>
      </c>
      <c r="AL22" s="21">
        <v>6</v>
      </c>
      <c r="AM22" s="21">
        <v>7.55</v>
      </c>
      <c r="AN22" s="21">
        <v>16.100000000000001</v>
      </c>
      <c r="AO22" s="21">
        <v>65.349999999999994</v>
      </c>
      <c r="AP22" s="21">
        <v>79.25</v>
      </c>
      <c r="AQ22" s="21">
        <v>106.95</v>
      </c>
      <c r="AR22" s="22">
        <f t="shared" si="9"/>
        <v>101.35</v>
      </c>
      <c r="AS22" s="22">
        <f t="shared" si="10"/>
        <v>179.85</v>
      </c>
      <c r="AT22" s="23">
        <f t="shared" si="11"/>
        <v>107.85</v>
      </c>
      <c r="AU22" s="23">
        <f t="shared" si="12"/>
        <v>189.25</v>
      </c>
      <c r="AV22" s="24">
        <f t="shared" si="13"/>
        <v>129.25</v>
      </c>
      <c r="AW22" s="24">
        <f t="shared" si="14"/>
        <v>209.45</v>
      </c>
      <c r="AX22" s="25">
        <f t="shared" si="15"/>
        <v>0.60116279069767442</v>
      </c>
      <c r="AY22" s="25">
        <f t="shared" si="16"/>
        <v>0.82137254901960777</v>
      </c>
      <c r="AZ22" s="26">
        <f t="shared" si="17"/>
        <v>85.75</v>
      </c>
      <c r="BA22" s="26">
        <f t="shared" si="18"/>
        <v>45.550000000000011</v>
      </c>
    </row>
    <row r="23" spans="1:53" ht="21" x14ac:dyDescent="0.35">
      <c r="A23" s="17">
        <v>11</v>
      </c>
      <c r="B23" s="18" t="s">
        <v>46</v>
      </c>
      <c r="C23" s="19"/>
      <c r="D23" s="20">
        <v>428.52</v>
      </c>
      <c r="E23" s="20">
        <v>548.25</v>
      </c>
      <c r="F23" s="20">
        <v>223.685</v>
      </c>
      <c r="G23" s="20">
        <v>159.38999999999999</v>
      </c>
      <c r="H23" s="20">
        <v>343.94348662431241</v>
      </c>
      <c r="I23" s="20">
        <v>339.43984325629617</v>
      </c>
      <c r="J23" s="47">
        <v>170</v>
      </c>
      <c r="K23" s="47">
        <v>170</v>
      </c>
      <c r="L23" s="21">
        <v>4.5</v>
      </c>
      <c r="M23" s="21">
        <v>3.8</v>
      </c>
      <c r="N23" s="21">
        <v>5.22</v>
      </c>
      <c r="O23" s="21">
        <v>4.5</v>
      </c>
      <c r="P23" s="21">
        <v>10.33</v>
      </c>
      <c r="Q23" s="21">
        <v>6.444</v>
      </c>
      <c r="R23" s="22">
        <f t="shared" si="1"/>
        <v>20.049999999999997</v>
      </c>
      <c r="S23" s="22">
        <f t="shared" si="2"/>
        <v>14.744</v>
      </c>
      <c r="T23" s="21">
        <v>0.45</v>
      </c>
      <c r="U23" s="21">
        <v>2.2559999999999998</v>
      </c>
      <c r="V23" s="21">
        <v>0</v>
      </c>
      <c r="W23" s="21">
        <v>0</v>
      </c>
      <c r="X23" s="21">
        <v>0</v>
      </c>
      <c r="Y23" s="21">
        <v>0</v>
      </c>
      <c r="Z23" s="22">
        <f t="shared" si="3"/>
        <v>0.45</v>
      </c>
      <c r="AA23" s="22">
        <f t="shared" si="4"/>
        <v>2.2559999999999998</v>
      </c>
      <c r="AB23" s="23">
        <f t="shared" si="5"/>
        <v>20.499999999999996</v>
      </c>
      <c r="AC23" s="23">
        <f t="shared" si="6"/>
        <v>17</v>
      </c>
      <c r="AD23" s="21">
        <v>4.95</v>
      </c>
      <c r="AE23" s="21">
        <v>2.2999999999999998</v>
      </c>
      <c r="AF23" s="21">
        <v>9.75</v>
      </c>
      <c r="AG23" s="21">
        <v>11.2</v>
      </c>
      <c r="AH23" s="21">
        <v>13.25</v>
      </c>
      <c r="AI23" s="21">
        <v>7.25</v>
      </c>
      <c r="AJ23" s="22">
        <f t="shared" si="7"/>
        <v>27.95</v>
      </c>
      <c r="AK23" s="22">
        <f t="shared" si="8"/>
        <v>20.75</v>
      </c>
      <c r="AL23" s="21">
        <v>11.55</v>
      </c>
      <c r="AM23" s="21">
        <v>0.25</v>
      </c>
      <c r="AN23" s="21">
        <v>16.45</v>
      </c>
      <c r="AO23" s="21">
        <v>0</v>
      </c>
      <c r="AP23" s="21">
        <v>19.5</v>
      </c>
      <c r="AQ23" s="21">
        <v>24.65</v>
      </c>
      <c r="AR23" s="22">
        <f t="shared" si="9"/>
        <v>47.5</v>
      </c>
      <c r="AS23" s="22">
        <f t="shared" si="10"/>
        <v>24.9</v>
      </c>
      <c r="AT23" s="23">
        <f t="shared" si="11"/>
        <v>75.45</v>
      </c>
      <c r="AU23" s="23">
        <f t="shared" si="12"/>
        <v>45.65</v>
      </c>
      <c r="AV23" s="24">
        <f t="shared" si="13"/>
        <v>95.95</v>
      </c>
      <c r="AW23" s="24">
        <f t="shared" si="14"/>
        <v>62.65</v>
      </c>
      <c r="AX23" s="25">
        <f t="shared" si="15"/>
        <v>0.56441176470588239</v>
      </c>
      <c r="AY23" s="25">
        <f t="shared" si="16"/>
        <v>0.36852941176470588</v>
      </c>
      <c r="AZ23" s="26">
        <f t="shared" si="17"/>
        <v>74.05</v>
      </c>
      <c r="BA23" s="26">
        <f t="shared" si="18"/>
        <v>107.35</v>
      </c>
    </row>
    <row r="24" spans="1:53" ht="21" x14ac:dyDescent="0.35">
      <c r="A24" s="17">
        <v>12</v>
      </c>
      <c r="B24" s="18" t="s">
        <v>47</v>
      </c>
      <c r="C24" s="19"/>
      <c r="D24" s="20">
        <v>103.1</v>
      </c>
      <c r="E24" s="20">
        <v>126</v>
      </c>
      <c r="F24" s="20">
        <v>54.155999999999999</v>
      </c>
      <c r="G24" s="20">
        <v>36.768000000000001</v>
      </c>
      <c r="H24" s="20">
        <v>83.355367118563279</v>
      </c>
      <c r="I24" s="20">
        <v>78.332494279728934</v>
      </c>
      <c r="J24" s="47">
        <v>20</v>
      </c>
      <c r="K24" s="47">
        <v>30</v>
      </c>
      <c r="L24" s="21">
        <v>0</v>
      </c>
      <c r="M24" s="21">
        <v>0</v>
      </c>
      <c r="N24" s="21">
        <v>2.6480000000000001</v>
      </c>
      <c r="O24" s="21">
        <v>1.9</v>
      </c>
      <c r="P24" s="21">
        <v>1.65</v>
      </c>
      <c r="Q24" s="21">
        <v>1.4</v>
      </c>
      <c r="R24" s="22">
        <f t="shared" si="1"/>
        <v>4.298</v>
      </c>
      <c r="S24" s="22">
        <f t="shared" si="2"/>
        <v>3.3</v>
      </c>
      <c r="T24" s="21">
        <v>0.4</v>
      </c>
      <c r="U24" s="21">
        <v>0.15</v>
      </c>
      <c r="V24" s="21">
        <v>0.35</v>
      </c>
      <c r="W24" s="21">
        <v>0.85</v>
      </c>
      <c r="X24" s="21">
        <v>0</v>
      </c>
      <c r="Y24" s="21">
        <v>0</v>
      </c>
      <c r="Z24" s="22">
        <f t="shared" si="3"/>
        <v>0.75</v>
      </c>
      <c r="AA24" s="22">
        <f t="shared" si="4"/>
        <v>1</v>
      </c>
      <c r="AB24" s="23">
        <f t="shared" si="5"/>
        <v>5.048</v>
      </c>
      <c r="AC24" s="23">
        <f t="shared" si="6"/>
        <v>4.3</v>
      </c>
      <c r="AD24" s="21">
        <v>1.3</v>
      </c>
      <c r="AE24" s="21">
        <v>0</v>
      </c>
      <c r="AF24" s="21">
        <v>0.65</v>
      </c>
      <c r="AG24" s="21">
        <v>0.55000000000000004</v>
      </c>
      <c r="AH24" s="21">
        <v>0</v>
      </c>
      <c r="AI24" s="21">
        <v>0</v>
      </c>
      <c r="AJ24" s="22">
        <f t="shared" si="7"/>
        <v>1.9500000000000002</v>
      </c>
      <c r="AK24" s="22">
        <f t="shared" si="8"/>
        <v>0.55000000000000004</v>
      </c>
      <c r="AL24" s="21">
        <v>0</v>
      </c>
      <c r="AM24" s="21">
        <v>0</v>
      </c>
      <c r="AN24" s="21">
        <v>0</v>
      </c>
      <c r="AO24" s="21">
        <v>0</v>
      </c>
      <c r="AP24" s="21">
        <v>4.45</v>
      </c>
      <c r="AQ24" s="21">
        <v>5.3</v>
      </c>
      <c r="AR24" s="22">
        <f t="shared" si="9"/>
        <v>4.45</v>
      </c>
      <c r="AS24" s="22">
        <f t="shared" si="10"/>
        <v>5.3</v>
      </c>
      <c r="AT24" s="23">
        <f t="shared" si="11"/>
        <v>6.4</v>
      </c>
      <c r="AU24" s="23">
        <f t="shared" si="12"/>
        <v>5.85</v>
      </c>
      <c r="AV24" s="24">
        <f t="shared" si="13"/>
        <v>11.448</v>
      </c>
      <c r="AW24" s="24">
        <f t="shared" si="14"/>
        <v>10.149999999999999</v>
      </c>
      <c r="AX24" s="25">
        <f t="shared" si="15"/>
        <v>0.57240000000000002</v>
      </c>
      <c r="AY24" s="25">
        <f t="shared" si="16"/>
        <v>0.33833333333333326</v>
      </c>
      <c r="AZ24" s="26">
        <f t="shared" si="17"/>
        <v>8.5519999999999996</v>
      </c>
      <c r="BA24" s="26">
        <f t="shared" si="18"/>
        <v>19.850000000000001</v>
      </c>
    </row>
    <row r="25" spans="1:53" ht="21.5" x14ac:dyDescent="0.35">
      <c r="A25" s="55" t="s">
        <v>27</v>
      </c>
      <c r="B25" s="55"/>
      <c r="C25" s="55"/>
      <c r="D25" s="27">
        <v>2667.1469999999999</v>
      </c>
      <c r="E25" s="27">
        <v>3443.0050000000001</v>
      </c>
      <c r="F25" s="27">
        <v>1400.7959999999998</v>
      </c>
      <c r="G25" s="27">
        <v>1006.2869999999999</v>
      </c>
      <c r="H25" s="28">
        <v>2156.3909999999996</v>
      </c>
      <c r="I25" s="28">
        <v>2143.0050000000001</v>
      </c>
      <c r="J25" s="48">
        <v>1300</v>
      </c>
      <c r="K25" s="48">
        <v>1500</v>
      </c>
      <c r="L25" s="29">
        <v>15.167999999999999</v>
      </c>
      <c r="M25" s="29">
        <v>11.416</v>
      </c>
      <c r="N25" s="29">
        <v>107.96500000000002</v>
      </c>
      <c r="O25" s="29">
        <v>83.009000000000015</v>
      </c>
      <c r="P25" s="29">
        <v>93.837999999999994</v>
      </c>
      <c r="Q25" s="29">
        <v>64.656999999999996</v>
      </c>
      <c r="R25" s="22">
        <f t="shared" si="1"/>
        <v>216.971</v>
      </c>
      <c r="S25" s="22">
        <f t="shared" si="2"/>
        <v>159.08199999999999</v>
      </c>
      <c r="T25" s="29">
        <v>28.576000000000001</v>
      </c>
      <c r="U25" s="29">
        <v>18.462</v>
      </c>
      <c r="V25" s="29">
        <v>19.682000000000002</v>
      </c>
      <c r="W25" s="29">
        <v>23.041</v>
      </c>
      <c r="X25" s="29">
        <v>39.363</v>
      </c>
      <c r="Y25" s="29">
        <v>25.010999999999996</v>
      </c>
      <c r="Z25" s="22">
        <f t="shared" si="3"/>
        <v>87.621000000000009</v>
      </c>
      <c r="AA25" s="22">
        <f t="shared" si="4"/>
        <v>66.513999999999996</v>
      </c>
      <c r="AB25" s="23">
        <f t="shared" si="5"/>
        <v>304.59199999999998</v>
      </c>
      <c r="AC25" s="23">
        <f t="shared" si="6"/>
        <v>225.596</v>
      </c>
      <c r="AD25" s="29">
        <v>49.594000000000001</v>
      </c>
      <c r="AE25" s="29">
        <v>35.22</v>
      </c>
      <c r="AF25" s="29">
        <v>36.204999999999991</v>
      </c>
      <c r="AG25" s="29">
        <v>33.692999999999998</v>
      </c>
      <c r="AH25" s="29">
        <v>72.474999999999994</v>
      </c>
      <c r="AI25" s="29">
        <v>43.521999999999998</v>
      </c>
      <c r="AJ25" s="22">
        <f t="shared" si="7"/>
        <v>158.274</v>
      </c>
      <c r="AK25" s="22">
        <f t="shared" si="8"/>
        <v>112.435</v>
      </c>
      <c r="AL25" s="29">
        <v>49.204999999999998</v>
      </c>
      <c r="AM25" s="29">
        <v>33.710999999999999</v>
      </c>
      <c r="AN25" s="29">
        <v>88.088000000000008</v>
      </c>
      <c r="AO25" s="29">
        <v>127.178</v>
      </c>
      <c r="AP25" s="29">
        <v>258.99</v>
      </c>
      <c r="AQ25" s="29">
        <v>331.24700000000001</v>
      </c>
      <c r="AR25" s="22">
        <f t="shared" ref="AR25" si="19">AL25+AN25+AP25</f>
        <v>396.28300000000002</v>
      </c>
      <c r="AS25" s="22">
        <f t="shared" ref="AS25" si="20">AM25+AO25+AQ25</f>
        <v>492.13600000000002</v>
      </c>
      <c r="AT25" s="23">
        <f t="shared" si="11"/>
        <v>554.55700000000002</v>
      </c>
      <c r="AU25" s="23">
        <f t="shared" si="12"/>
        <v>604.57100000000003</v>
      </c>
      <c r="AV25" s="29">
        <f>SUM(AV13:AV24)</f>
        <v>859.149</v>
      </c>
      <c r="AW25" s="29">
        <f>SUM(AW13:AW24)</f>
        <v>830.16699999999992</v>
      </c>
      <c r="AX25" s="37">
        <f>AV25/J25</f>
        <v>0.6608838461538461</v>
      </c>
      <c r="AY25" s="37">
        <f>AW25/K25</f>
        <v>0.55344466666666658</v>
      </c>
      <c r="AZ25" s="30">
        <f>SUM(AZ13:AZ24)</f>
        <v>440.851</v>
      </c>
      <c r="BA25" s="30">
        <f>SUM(BA13:BA24)</f>
        <v>669.83300000000008</v>
      </c>
    </row>
    <row r="26" spans="1:53" x14ac:dyDescent="0.35">
      <c r="A26" s="31"/>
      <c r="B26" s="31"/>
      <c r="C26" s="32"/>
      <c r="D26" s="32"/>
      <c r="E26" s="32"/>
      <c r="F26" s="32"/>
      <c r="G26" s="32"/>
      <c r="H26" s="32"/>
      <c r="I26" s="32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</row>
    <row r="27" spans="1:53" x14ac:dyDescent="0.35">
      <c r="A27" s="31"/>
      <c r="B27" s="31"/>
      <c r="C27" s="32"/>
      <c r="D27" s="32"/>
      <c r="E27" s="32"/>
      <c r="F27" s="32"/>
      <c r="G27" s="32"/>
      <c r="H27" s="32"/>
      <c r="I27" s="32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</row>
    <row r="28" spans="1:53" x14ac:dyDescent="0.35">
      <c r="A28" s="31"/>
      <c r="B28" s="31"/>
      <c r="C28" s="32"/>
      <c r="D28" s="32"/>
      <c r="E28" s="32"/>
      <c r="F28" s="32"/>
      <c r="G28" s="32"/>
      <c r="H28" s="32"/>
      <c r="I28" s="32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</row>
    <row r="29" spans="1:53" x14ac:dyDescent="0.35">
      <c r="A29" s="31"/>
      <c r="B29" s="31"/>
      <c r="C29" s="31"/>
      <c r="D29" s="31"/>
      <c r="E29" s="31"/>
      <c r="F29" s="31"/>
      <c r="G29" s="31"/>
      <c r="H29" s="31"/>
      <c r="I29" s="31"/>
      <c r="J29" s="33"/>
      <c r="K29" s="33"/>
      <c r="L29" s="31"/>
      <c r="M29" s="31"/>
      <c r="N29" s="33"/>
      <c r="O29" s="33"/>
      <c r="P29" s="33"/>
      <c r="Q29" s="33"/>
      <c r="R29" s="31"/>
      <c r="S29" s="31"/>
      <c r="T29" s="33"/>
      <c r="U29" s="33"/>
      <c r="V29" s="33"/>
      <c r="W29" s="33"/>
      <c r="X29" s="31"/>
      <c r="Y29" s="31"/>
      <c r="Z29" s="33"/>
      <c r="AA29" s="33"/>
      <c r="AB29" s="33"/>
      <c r="AC29" s="33"/>
      <c r="AD29" s="31"/>
      <c r="AE29" s="31"/>
      <c r="AF29" s="33"/>
      <c r="AG29" s="33"/>
      <c r="AH29" s="33"/>
      <c r="AI29" s="33"/>
      <c r="AJ29" s="31"/>
      <c r="AK29" s="31"/>
      <c r="AL29" s="33"/>
      <c r="AM29" s="33"/>
      <c r="AN29" s="33"/>
      <c r="AO29" s="33"/>
      <c r="AP29" s="31"/>
      <c r="AQ29" s="31"/>
      <c r="AR29" s="33"/>
      <c r="AS29" s="33"/>
      <c r="AT29" s="33"/>
      <c r="AU29" s="33"/>
      <c r="AV29" s="31"/>
      <c r="AW29" s="31"/>
      <c r="AX29" s="33"/>
      <c r="AY29" s="33"/>
      <c r="AZ29" s="33"/>
      <c r="BA29" s="33"/>
    </row>
    <row r="30" spans="1:53" ht="23" x14ac:dyDescent="0.5">
      <c r="A30" s="31"/>
      <c r="B30" s="31"/>
      <c r="C30" s="34"/>
      <c r="D30" s="34" t="s">
        <v>28</v>
      </c>
      <c r="E30" s="34"/>
      <c r="F30" s="34"/>
      <c r="G30" s="34"/>
      <c r="H30" s="34"/>
      <c r="I30" s="34"/>
      <c r="J30" s="33"/>
      <c r="K30" s="33"/>
      <c r="L30" s="34"/>
      <c r="M30" s="34"/>
      <c r="N30" s="33"/>
      <c r="O30" s="33"/>
      <c r="P30" s="33"/>
      <c r="Q30" s="33"/>
      <c r="R30" s="34"/>
      <c r="S30" s="34"/>
      <c r="T30" s="33"/>
      <c r="U30" s="33"/>
      <c r="V30" s="33"/>
      <c r="W30" s="33"/>
      <c r="X30" s="34"/>
      <c r="Y30" s="34"/>
      <c r="Z30" s="33"/>
      <c r="AA30" s="33"/>
      <c r="AB30" s="33"/>
      <c r="AC30" s="33"/>
      <c r="AD30" s="34"/>
      <c r="AE30" s="34"/>
      <c r="AF30" s="33"/>
      <c r="AG30" s="33"/>
      <c r="AH30" s="33"/>
      <c r="AI30" s="33"/>
      <c r="AJ30" s="34"/>
      <c r="AK30" s="34"/>
      <c r="AL30" s="33"/>
      <c r="AM30" s="33"/>
      <c r="AN30" s="33"/>
      <c r="AO30" s="33"/>
      <c r="AP30" s="34"/>
      <c r="AQ30" s="34"/>
      <c r="AR30" s="33"/>
      <c r="AS30" s="33"/>
      <c r="AT30" s="33"/>
      <c r="AU30" s="33"/>
      <c r="AV30" s="34" t="s">
        <v>54</v>
      </c>
      <c r="AW30" s="34"/>
      <c r="AX30" s="33"/>
      <c r="AY30" s="33"/>
      <c r="AZ30" s="31"/>
      <c r="BA30" s="31"/>
    </row>
    <row r="31" spans="1:53" ht="23" x14ac:dyDescent="0.5">
      <c r="A31" s="31"/>
      <c r="B31" s="31"/>
      <c r="C31" s="34"/>
      <c r="D31" s="34" t="s">
        <v>29</v>
      </c>
      <c r="E31" s="34"/>
      <c r="F31" s="34"/>
      <c r="G31" s="34"/>
      <c r="H31" s="34"/>
      <c r="I31" s="34"/>
      <c r="J31" s="33"/>
      <c r="K31" s="33"/>
      <c r="L31" s="34"/>
      <c r="M31" s="34"/>
      <c r="N31" s="33"/>
      <c r="O31" s="33"/>
      <c r="P31" s="33"/>
      <c r="Q31" s="33"/>
      <c r="R31" s="34"/>
      <c r="S31" s="34"/>
      <c r="T31" s="33"/>
      <c r="U31" s="33"/>
      <c r="V31" s="33"/>
      <c r="W31" s="33"/>
      <c r="X31" s="34"/>
      <c r="Y31" s="34"/>
      <c r="Z31" s="33"/>
      <c r="AA31" s="33"/>
      <c r="AB31" s="33"/>
      <c r="AC31" s="33"/>
      <c r="AD31" s="34"/>
      <c r="AE31" s="34"/>
      <c r="AF31" s="33"/>
      <c r="AG31" s="33"/>
      <c r="AH31" s="33"/>
      <c r="AI31" s="33"/>
      <c r="AJ31" s="34"/>
      <c r="AK31" s="34"/>
      <c r="AL31" s="33"/>
      <c r="AM31" s="33"/>
      <c r="AN31" s="33"/>
      <c r="AO31" s="33"/>
      <c r="AP31" s="34"/>
      <c r="AQ31" s="34"/>
      <c r="AR31" s="33"/>
      <c r="AS31" s="33"/>
      <c r="AT31" s="33"/>
      <c r="AU31" s="33"/>
      <c r="AV31" s="34" t="s">
        <v>30</v>
      </c>
      <c r="AW31" s="34"/>
      <c r="AX31" s="33"/>
      <c r="AY31" s="33"/>
      <c r="AZ31" s="31"/>
      <c r="BA31" s="31"/>
    </row>
    <row r="32" spans="1:53" ht="23" x14ac:dyDescent="0.5">
      <c r="A32" s="31"/>
      <c r="B32" s="31"/>
      <c r="C32" s="34"/>
      <c r="D32" s="34" t="s">
        <v>31</v>
      </c>
      <c r="E32" s="34"/>
      <c r="F32" s="34"/>
      <c r="G32" s="34"/>
      <c r="H32" s="34"/>
      <c r="I32" s="34"/>
      <c r="J32" s="33"/>
      <c r="K32" s="33"/>
      <c r="L32" s="34"/>
      <c r="M32" s="34"/>
      <c r="N32" s="33"/>
      <c r="O32" s="33"/>
      <c r="P32" s="33"/>
      <c r="Q32" s="33"/>
      <c r="R32" s="34"/>
      <c r="S32" s="34"/>
      <c r="T32" s="33"/>
      <c r="U32" s="33"/>
      <c r="V32" s="33"/>
      <c r="W32" s="33"/>
      <c r="X32" s="34"/>
      <c r="Y32" s="34"/>
      <c r="Z32" s="33"/>
      <c r="AA32" s="33"/>
      <c r="AB32" s="33"/>
      <c r="AC32" s="33"/>
      <c r="AD32" s="34"/>
      <c r="AE32" s="34"/>
      <c r="AF32" s="33"/>
      <c r="AG32" s="33"/>
      <c r="AH32" s="33"/>
      <c r="AI32" s="33"/>
      <c r="AJ32" s="34"/>
      <c r="AK32" s="34"/>
      <c r="AL32" s="33"/>
      <c r="AM32" s="33"/>
      <c r="AN32" s="33"/>
      <c r="AO32" s="33"/>
      <c r="AP32" s="34"/>
      <c r="AQ32" s="34"/>
      <c r="AR32" s="33"/>
      <c r="AS32" s="33"/>
      <c r="AT32" s="33"/>
      <c r="AU32" s="33"/>
      <c r="AV32" s="34"/>
      <c r="AW32" s="34"/>
      <c r="AX32" s="33"/>
      <c r="AY32" s="33"/>
      <c r="AZ32" s="31"/>
      <c r="BA32" s="31"/>
    </row>
    <row r="33" spans="1:53" ht="23" x14ac:dyDescent="0.5">
      <c r="A33" s="31"/>
      <c r="B33" s="31"/>
      <c r="C33" s="35"/>
      <c r="D33" s="35"/>
      <c r="E33" s="35"/>
      <c r="F33" s="35"/>
      <c r="G33" s="35"/>
      <c r="H33" s="35"/>
      <c r="I33" s="35"/>
      <c r="J33" s="33"/>
      <c r="K33" s="31"/>
      <c r="L33" s="35"/>
      <c r="M33" s="33"/>
      <c r="N33" s="33"/>
      <c r="O33" s="33"/>
      <c r="P33" s="33"/>
      <c r="Q33" s="31"/>
      <c r="R33" s="35"/>
      <c r="S33" s="33"/>
      <c r="T33" s="33"/>
      <c r="U33" s="33"/>
      <c r="V33" s="33"/>
      <c r="W33" s="31"/>
      <c r="X33" s="35"/>
      <c r="Y33" s="33"/>
      <c r="Z33" s="33"/>
      <c r="AA33" s="33"/>
      <c r="AB33" s="33"/>
      <c r="AC33" s="31"/>
      <c r="AD33" s="35"/>
      <c r="AE33" s="33"/>
      <c r="AF33" s="33"/>
      <c r="AG33" s="33"/>
      <c r="AH33" s="33"/>
      <c r="AI33" s="31"/>
      <c r="AJ33" s="35"/>
      <c r="AK33" s="33"/>
      <c r="AL33" s="33"/>
      <c r="AM33" s="33"/>
      <c r="AN33" s="33"/>
      <c r="AO33" s="31"/>
      <c r="AP33" s="35"/>
      <c r="AQ33" s="33"/>
      <c r="AR33" s="33"/>
      <c r="AS33" s="33"/>
      <c r="AT33" s="33"/>
      <c r="AU33" s="31"/>
      <c r="AV33" s="34"/>
      <c r="AW33" s="33"/>
      <c r="AX33" s="33"/>
      <c r="AY33" s="33"/>
      <c r="AZ33" s="31"/>
      <c r="BA33" s="31"/>
    </row>
    <row r="34" spans="1:53" ht="23" x14ac:dyDescent="0.5">
      <c r="A34" s="31"/>
      <c r="B34" s="31"/>
      <c r="C34" s="34"/>
      <c r="D34" s="34"/>
      <c r="E34" s="34"/>
      <c r="F34" s="34"/>
      <c r="G34" s="34"/>
      <c r="H34" s="34"/>
      <c r="I34" s="34"/>
      <c r="J34" s="33"/>
      <c r="K34" s="31"/>
      <c r="L34" s="34"/>
      <c r="M34" s="33"/>
      <c r="N34" s="33"/>
      <c r="O34" s="33"/>
      <c r="P34" s="33"/>
      <c r="Q34" s="31"/>
      <c r="R34" s="34"/>
      <c r="S34" s="33"/>
      <c r="T34" s="33"/>
      <c r="U34" s="33"/>
      <c r="V34" s="33"/>
      <c r="W34" s="31"/>
      <c r="X34" s="34"/>
      <c r="Y34" s="33"/>
      <c r="Z34" s="33"/>
      <c r="AA34" s="33"/>
      <c r="AB34" s="33"/>
      <c r="AC34" s="31"/>
      <c r="AD34" s="34"/>
      <c r="AE34" s="33"/>
      <c r="AF34" s="33"/>
      <c r="AG34" s="33"/>
      <c r="AH34" s="33"/>
      <c r="AI34" s="31"/>
      <c r="AJ34" s="34"/>
      <c r="AK34" s="33"/>
      <c r="AL34" s="33"/>
      <c r="AM34" s="33"/>
      <c r="AN34" s="33"/>
      <c r="AO34" s="31"/>
      <c r="AP34" s="34"/>
      <c r="AQ34" s="33"/>
      <c r="AR34" s="33"/>
      <c r="AS34" s="33"/>
      <c r="AT34" s="33"/>
      <c r="AU34" s="31"/>
      <c r="AV34" s="34"/>
      <c r="AW34" s="33"/>
      <c r="AX34" s="33"/>
      <c r="AY34" s="33"/>
      <c r="AZ34" s="31"/>
      <c r="BA34" s="31"/>
    </row>
    <row r="35" spans="1:53" ht="22.5" x14ac:dyDescent="0.45">
      <c r="A35" s="31"/>
      <c r="B35" s="31"/>
      <c r="C35" s="31"/>
      <c r="D35" s="36" t="s">
        <v>32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6" t="s">
        <v>33</v>
      </c>
      <c r="AW35" s="31"/>
      <c r="AX35" s="31"/>
      <c r="AY35" s="31"/>
      <c r="AZ35" s="31"/>
      <c r="BA35" s="31"/>
    </row>
    <row r="36" spans="1:53" ht="23" x14ac:dyDescent="0.5">
      <c r="A36" s="31"/>
      <c r="B36" s="31"/>
      <c r="C36" s="31"/>
      <c r="D36" s="34" t="s">
        <v>34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4" t="s">
        <v>35</v>
      </c>
      <c r="AW36" s="31"/>
      <c r="AX36" s="31"/>
      <c r="AY36" s="31"/>
      <c r="AZ36" s="31"/>
      <c r="BA36" s="31"/>
    </row>
  </sheetData>
  <mergeCells count="31">
    <mergeCell ref="A1:BA1"/>
    <mergeCell ref="A2:BA2"/>
    <mergeCell ref="A10:A12"/>
    <mergeCell ref="B10:C12"/>
    <mergeCell ref="D10:E11"/>
    <mergeCell ref="F10:G11"/>
    <mergeCell ref="H10:I11"/>
    <mergeCell ref="L10:AU10"/>
    <mergeCell ref="AV10:AW11"/>
    <mergeCell ref="AX10:AY11"/>
    <mergeCell ref="AZ10:BA11"/>
    <mergeCell ref="L11:M11"/>
    <mergeCell ref="N11:O11"/>
    <mergeCell ref="P11:Q11"/>
    <mergeCell ref="R11:S11"/>
    <mergeCell ref="T11:U11"/>
    <mergeCell ref="AR11:AS11"/>
    <mergeCell ref="AT11:AU11"/>
    <mergeCell ref="X11:Y11"/>
    <mergeCell ref="Z11:AA11"/>
    <mergeCell ref="AB11:AC11"/>
    <mergeCell ref="AD11:AE11"/>
    <mergeCell ref="AF11:AG11"/>
    <mergeCell ref="AH11:AI11"/>
    <mergeCell ref="A25:C25"/>
    <mergeCell ref="AJ11:AK11"/>
    <mergeCell ref="AL11:AM11"/>
    <mergeCell ref="AN11:AO11"/>
    <mergeCell ref="AP11:AQ11"/>
    <mergeCell ref="J10:K11"/>
    <mergeCell ref="V11:W11"/>
  </mergeCells>
  <conditionalFormatting sqref="AX13:AY25">
    <cfRule type="cellIs" dxfId="0" priority="1" operator="lessThan">
      <formula>0</formula>
    </cfRule>
  </conditionalFormatting>
  <pageMargins left="0.7" right="0.7" top="0.75" bottom="0.75" header="0.3" footer="0.3"/>
  <pageSetup paperSize="9" scale="2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opLeftCell="A9" zoomScale="70" zoomScaleNormal="70" workbookViewId="0">
      <selection activeCell="E23" sqref="E23"/>
    </sheetView>
  </sheetViews>
  <sheetFormatPr defaultRowHeight="14.5" x14ac:dyDescent="0.35"/>
  <cols>
    <col min="1" max="1" width="6.1796875" customWidth="1"/>
    <col min="3" max="3" width="5.81640625" customWidth="1"/>
    <col min="4" max="4" width="12.7265625" customWidth="1"/>
    <col min="5" max="5" width="14.54296875" customWidth="1"/>
    <col min="6" max="6" width="16" customWidth="1"/>
    <col min="7" max="7" width="14.453125" customWidth="1"/>
    <col min="8" max="8" width="8.81640625" customWidth="1"/>
    <col min="9" max="9" width="9.1796875" customWidth="1"/>
    <col min="10" max="11" width="9.453125" customWidth="1"/>
    <col min="12" max="12" width="9.1796875" customWidth="1"/>
    <col min="13" max="13" width="8.54296875" customWidth="1"/>
    <col min="14" max="14" width="9.1796875" customWidth="1"/>
    <col min="15" max="16" width="8.7265625" customWidth="1"/>
    <col min="17" max="17" width="9" customWidth="1"/>
    <col min="18" max="18" width="9.1796875" customWidth="1"/>
    <col min="19" max="19" width="11.26953125" customWidth="1"/>
    <col min="20" max="20" width="14.7265625" customWidth="1"/>
    <col min="21" max="21" width="10.453125" customWidth="1"/>
    <col min="22" max="22" width="11.1796875" customWidth="1"/>
  </cols>
  <sheetData>
    <row r="1" spans="1:22" ht="17.5" x14ac:dyDescent="0.3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</row>
    <row r="2" spans="1:22" ht="17.5" x14ac:dyDescent="0.35">
      <c r="A2" s="121" t="s">
        <v>48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pans="1:22" ht="18.5" x14ac:dyDescent="0.45">
      <c r="A3" s="38"/>
      <c r="B3" s="38"/>
      <c r="C3" s="38"/>
      <c r="D3" s="38"/>
      <c r="E3" s="38"/>
      <c r="F3" s="38"/>
      <c r="G3" s="38"/>
      <c r="H3" s="38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x14ac:dyDescent="0.3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21" x14ac:dyDescent="0.5">
      <c r="A5" s="120" t="s">
        <v>2</v>
      </c>
      <c r="B5" s="120"/>
      <c r="C5" s="46" t="s">
        <v>3</v>
      </c>
      <c r="D5" s="46"/>
      <c r="E5" s="46"/>
      <c r="F5" s="46"/>
      <c r="G5" s="40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21" x14ac:dyDescent="0.5">
      <c r="A6" s="120" t="s">
        <v>4</v>
      </c>
      <c r="B6" s="120"/>
      <c r="C6" s="46" t="s">
        <v>5</v>
      </c>
      <c r="D6" s="46"/>
      <c r="E6" s="46"/>
      <c r="F6" s="46"/>
      <c r="G6" s="40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21" x14ac:dyDescent="0.5">
      <c r="A7" s="120" t="s">
        <v>6</v>
      </c>
      <c r="B7" s="120"/>
      <c r="C7" s="46" t="s">
        <v>7</v>
      </c>
      <c r="D7" s="46"/>
      <c r="E7" s="46"/>
      <c r="F7" s="46"/>
      <c r="G7" s="40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ht="21" x14ac:dyDescent="0.5">
      <c r="A8" s="120" t="s">
        <v>8</v>
      </c>
      <c r="B8" s="120"/>
      <c r="C8" s="46" t="s">
        <v>9</v>
      </c>
      <c r="D8" s="46"/>
      <c r="E8" s="46"/>
      <c r="F8" s="46"/>
      <c r="G8" s="40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ht="16" x14ac:dyDescent="0.4">
      <c r="A9" s="46"/>
      <c r="B9" s="46"/>
      <c r="C9" s="46"/>
      <c r="D9" s="46"/>
      <c r="E9" s="46"/>
      <c r="F9" s="46"/>
      <c r="G9" s="41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2" x14ac:dyDescent="0.35">
      <c r="A10" s="42"/>
      <c r="B10" s="42"/>
      <c r="C10" s="42"/>
      <c r="D10" s="42"/>
      <c r="E10" s="42"/>
      <c r="F10" s="42"/>
      <c r="G10" s="42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2" s="33" customFormat="1" ht="31.5" customHeight="1" x14ac:dyDescent="0.3">
      <c r="A11" s="113" t="s">
        <v>10</v>
      </c>
      <c r="B11" s="114" t="s">
        <v>49</v>
      </c>
      <c r="C11" s="115"/>
      <c r="D11" s="102" t="s">
        <v>12</v>
      </c>
      <c r="E11" s="102" t="s">
        <v>13</v>
      </c>
      <c r="F11" s="102" t="s">
        <v>14</v>
      </c>
      <c r="G11" s="102" t="s">
        <v>55</v>
      </c>
      <c r="H11" s="111" t="s">
        <v>15</v>
      </c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02" t="s">
        <v>52</v>
      </c>
      <c r="U11" s="105" t="s">
        <v>50</v>
      </c>
      <c r="V11" s="108" t="s">
        <v>51</v>
      </c>
    </row>
    <row r="12" spans="1:22" s="33" customFormat="1" ht="30" customHeight="1" x14ac:dyDescent="0.3">
      <c r="A12" s="113"/>
      <c r="B12" s="116"/>
      <c r="C12" s="117"/>
      <c r="D12" s="103"/>
      <c r="E12" s="103"/>
      <c r="F12" s="103"/>
      <c r="G12" s="103"/>
      <c r="H12" s="100">
        <v>45292</v>
      </c>
      <c r="I12" s="100">
        <v>45323</v>
      </c>
      <c r="J12" s="100">
        <v>45352</v>
      </c>
      <c r="K12" s="100">
        <v>45383</v>
      </c>
      <c r="L12" s="100">
        <v>45413</v>
      </c>
      <c r="M12" s="100">
        <v>45444</v>
      </c>
      <c r="N12" s="100">
        <v>45474</v>
      </c>
      <c r="O12" s="100">
        <v>45505</v>
      </c>
      <c r="P12" s="100">
        <v>45536</v>
      </c>
      <c r="Q12" s="100">
        <v>45566</v>
      </c>
      <c r="R12" s="100">
        <v>45597</v>
      </c>
      <c r="S12" s="100">
        <v>45627</v>
      </c>
      <c r="T12" s="103"/>
      <c r="U12" s="106"/>
      <c r="V12" s="109"/>
    </row>
    <row r="13" spans="1:22" s="33" customFormat="1" ht="48.75" customHeight="1" x14ac:dyDescent="0.3">
      <c r="A13" s="113"/>
      <c r="B13" s="118"/>
      <c r="C13" s="119"/>
      <c r="D13" s="104"/>
      <c r="E13" s="104"/>
      <c r="F13" s="104"/>
      <c r="G13" s="104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4"/>
      <c r="U13" s="107"/>
      <c r="V13" s="110"/>
    </row>
    <row r="14" spans="1:22" s="33" customFormat="1" ht="32.25" customHeight="1" x14ac:dyDescent="0.3">
      <c r="A14" s="50">
        <v>1</v>
      </c>
      <c r="B14" s="95" t="s">
        <v>25</v>
      </c>
      <c r="C14" s="96"/>
      <c r="D14" s="51">
        <v>2667.1469999999999</v>
      </c>
      <c r="E14" s="51">
        <v>1400.7959999999998</v>
      </c>
      <c r="F14" s="51">
        <v>2156.3909999999996</v>
      </c>
      <c r="G14" s="51">
        <v>1300</v>
      </c>
      <c r="H14" s="52">
        <v>15.167999999999999</v>
      </c>
      <c r="I14" s="52">
        <v>107.96500000000002</v>
      </c>
      <c r="J14" s="52">
        <v>93.837999999999994</v>
      </c>
      <c r="K14" s="52">
        <v>28.576000000000001</v>
      </c>
      <c r="L14" s="52">
        <v>19.682000000000002</v>
      </c>
      <c r="M14" s="52">
        <v>39.363</v>
      </c>
      <c r="N14" s="52">
        <v>49.594000000000001</v>
      </c>
      <c r="O14" s="52">
        <v>36.204999999999991</v>
      </c>
      <c r="P14" s="52">
        <v>72.474999999999994</v>
      </c>
      <c r="Q14" s="52">
        <v>49.204999999999998</v>
      </c>
      <c r="R14" s="52">
        <v>88.088000000000008</v>
      </c>
      <c r="S14" s="52">
        <f>'Per Kec'!AP25</f>
        <v>258.99</v>
      </c>
      <c r="T14" s="53">
        <f>SUM(H14:S14)</f>
        <v>859.149</v>
      </c>
      <c r="U14" s="54">
        <f>T14/G14</f>
        <v>0.6608838461538461</v>
      </c>
      <c r="V14" s="53">
        <f>G14-T14</f>
        <v>440.851</v>
      </c>
    </row>
    <row r="15" spans="1:22" s="33" customFormat="1" ht="38.25" customHeight="1" x14ac:dyDescent="0.3">
      <c r="A15" s="50">
        <v>2</v>
      </c>
      <c r="B15" s="95" t="s">
        <v>26</v>
      </c>
      <c r="C15" s="96"/>
      <c r="D15" s="51">
        <v>3443.0050000000001</v>
      </c>
      <c r="E15" s="51">
        <v>1006.2869999999999</v>
      </c>
      <c r="F15" s="51">
        <v>2143.0050000000001</v>
      </c>
      <c r="G15" s="51">
        <v>1500</v>
      </c>
      <c r="H15" s="52">
        <v>11.416</v>
      </c>
      <c r="I15" s="52">
        <v>83.009000000000015</v>
      </c>
      <c r="J15" s="52">
        <v>64.656999999999996</v>
      </c>
      <c r="K15" s="52">
        <v>18.462</v>
      </c>
      <c r="L15" s="52">
        <v>23.041</v>
      </c>
      <c r="M15" s="52">
        <v>25.010999999999996</v>
      </c>
      <c r="N15" s="52">
        <v>35.22</v>
      </c>
      <c r="O15" s="52">
        <v>33.692999999999998</v>
      </c>
      <c r="P15" s="52">
        <v>43.521999999999998</v>
      </c>
      <c r="Q15" s="52">
        <v>33.710999999999999</v>
      </c>
      <c r="R15" s="52">
        <v>127.178</v>
      </c>
      <c r="S15" s="52">
        <f>'Per Kec'!AQ25</f>
        <v>331.24700000000001</v>
      </c>
      <c r="T15" s="53">
        <f>SUM(H15:S15)</f>
        <v>830.16699999999992</v>
      </c>
      <c r="U15" s="54">
        <f>T15/G15</f>
        <v>0.55344466666666658</v>
      </c>
      <c r="V15" s="53">
        <f t="shared" ref="V15:V16" si="0">G15-T15</f>
        <v>669.83300000000008</v>
      </c>
    </row>
    <row r="16" spans="1:22" s="33" customFormat="1" ht="39.75" customHeight="1" x14ac:dyDescent="0.3">
      <c r="A16" s="97" t="s">
        <v>27</v>
      </c>
      <c r="B16" s="98"/>
      <c r="C16" s="99"/>
      <c r="D16" s="53">
        <f>SUM(D14:D15)</f>
        <v>6110.152</v>
      </c>
      <c r="E16" s="53">
        <f t="shared" ref="E16:F16" si="1">SUM(E14:E15)</f>
        <v>2407.0829999999996</v>
      </c>
      <c r="F16" s="53">
        <f t="shared" si="1"/>
        <v>4299.3959999999997</v>
      </c>
      <c r="G16" s="53">
        <f t="shared" ref="G16" si="2">SUM(G14:G15)</f>
        <v>2800</v>
      </c>
      <c r="H16" s="53">
        <f>SUM(H14:H15)</f>
        <v>26.584</v>
      </c>
      <c r="I16" s="53">
        <f t="shared" ref="I16:T16" si="3">SUM(I14:I15)</f>
        <v>190.97400000000005</v>
      </c>
      <c r="J16" s="53">
        <f t="shared" si="3"/>
        <v>158.495</v>
      </c>
      <c r="K16" s="53">
        <f t="shared" si="3"/>
        <v>47.037999999999997</v>
      </c>
      <c r="L16" s="53">
        <f t="shared" si="3"/>
        <v>42.722999999999999</v>
      </c>
      <c r="M16" s="53">
        <f t="shared" si="3"/>
        <v>64.373999999999995</v>
      </c>
      <c r="N16" s="53">
        <f t="shared" si="3"/>
        <v>84.813999999999993</v>
      </c>
      <c r="O16" s="53">
        <f t="shared" si="3"/>
        <v>69.897999999999996</v>
      </c>
      <c r="P16" s="53">
        <f t="shared" si="3"/>
        <v>115.99699999999999</v>
      </c>
      <c r="Q16" s="53">
        <f t="shared" si="3"/>
        <v>82.915999999999997</v>
      </c>
      <c r="R16" s="53">
        <f t="shared" si="3"/>
        <v>215.26600000000002</v>
      </c>
      <c r="S16" s="53">
        <f t="shared" si="3"/>
        <v>590.23700000000008</v>
      </c>
      <c r="T16" s="53">
        <f t="shared" si="3"/>
        <v>1689.3159999999998</v>
      </c>
      <c r="U16" s="54">
        <f>T16/G16</f>
        <v>0.60332714285714284</v>
      </c>
      <c r="V16" s="53">
        <f t="shared" si="0"/>
        <v>1110.6840000000002</v>
      </c>
    </row>
    <row r="17" spans="1:22" x14ac:dyDescent="0.35">
      <c r="A17" s="39"/>
      <c r="B17" s="39"/>
      <c r="C17" s="43"/>
      <c r="D17" s="42"/>
      <c r="E17" s="42"/>
      <c r="F17" s="42"/>
      <c r="G17" s="42"/>
      <c r="H17" s="42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22" ht="23.5" x14ac:dyDescent="0.55000000000000004">
      <c r="A18" s="39"/>
      <c r="B18" s="39"/>
      <c r="C18" s="39"/>
      <c r="D18" s="39"/>
      <c r="E18" s="39"/>
      <c r="F18" s="39"/>
      <c r="G18" s="39"/>
      <c r="H18" s="42"/>
      <c r="I18" s="39"/>
      <c r="J18" s="39"/>
      <c r="K18" s="39"/>
      <c r="L18" s="44"/>
      <c r="M18" s="39"/>
      <c r="N18" s="39"/>
      <c r="O18" s="39"/>
      <c r="P18" s="39"/>
      <c r="Q18" s="39"/>
      <c r="R18" s="41"/>
      <c r="S18" s="41"/>
      <c r="T18" s="41"/>
      <c r="U18" s="41"/>
      <c r="V18" s="41"/>
    </row>
    <row r="19" spans="1:22" ht="23.5" x14ac:dyDescent="0.55000000000000004">
      <c r="A19" s="39"/>
      <c r="B19" s="39"/>
      <c r="C19" s="44"/>
      <c r="D19" s="46" t="s">
        <v>28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 t="s">
        <v>56</v>
      </c>
      <c r="U19" s="46"/>
      <c r="V19" s="46"/>
    </row>
    <row r="20" spans="1:22" ht="23.5" x14ac:dyDescent="0.55000000000000004">
      <c r="A20" s="39"/>
      <c r="B20" s="39"/>
      <c r="C20" s="44"/>
      <c r="D20" s="46" t="s">
        <v>29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 t="s">
        <v>30</v>
      </c>
      <c r="U20" s="46"/>
      <c r="V20" s="46"/>
    </row>
    <row r="21" spans="1:22" ht="23.5" x14ac:dyDescent="0.55000000000000004">
      <c r="A21" s="39"/>
      <c r="B21" s="39"/>
      <c r="C21" s="44"/>
      <c r="D21" s="46" t="s">
        <v>31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ht="23.5" x14ac:dyDescent="0.55000000000000004">
      <c r="A22" s="39"/>
      <c r="B22" s="39"/>
      <c r="C22" s="44"/>
      <c r="D22" s="45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22" ht="23.5" x14ac:dyDescent="0.55000000000000004">
      <c r="A23" s="39"/>
      <c r="B23" s="39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  <row r="24" spans="1:22" ht="20" x14ac:dyDescent="0.4">
      <c r="A24" s="31"/>
      <c r="B24" s="31"/>
      <c r="C24" s="35"/>
      <c r="D24" s="45" t="s">
        <v>32</v>
      </c>
      <c r="E24" s="46"/>
      <c r="F24" s="46"/>
      <c r="G24" s="46"/>
      <c r="H24" s="46"/>
      <c r="I24" s="46"/>
      <c r="J24" s="46"/>
      <c r="K24" s="46"/>
      <c r="L24" s="45"/>
      <c r="M24" s="46"/>
      <c r="N24" s="46"/>
      <c r="O24" s="46"/>
      <c r="P24" s="46"/>
      <c r="Q24" s="46"/>
      <c r="R24" s="45"/>
      <c r="S24" s="49"/>
      <c r="T24" s="45" t="s">
        <v>33</v>
      </c>
      <c r="U24" s="45"/>
      <c r="V24" s="45"/>
    </row>
    <row r="25" spans="1:22" ht="23" x14ac:dyDescent="0.5">
      <c r="A25" s="31"/>
      <c r="B25" s="31"/>
      <c r="C25" s="34"/>
      <c r="D25" s="46" t="s">
        <v>34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 t="s">
        <v>35</v>
      </c>
      <c r="U25" s="46"/>
      <c r="V25" s="46"/>
    </row>
    <row r="26" spans="1:22" ht="15.5" x14ac:dyDescent="0.35"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spans="1:22" ht="15.5" x14ac:dyDescent="0.35"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</sheetData>
  <mergeCells count="31">
    <mergeCell ref="A5:B5"/>
    <mergeCell ref="A6:B6"/>
    <mergeCell ref="A7:B7"/>
    <mergeCell ref="A8:B8"/>
    <mergeCell ref="A1:V1"/>
    <mergeCell ref="A2:V2"/>
    <mergeCell ref="T11:T13"/>
    <mergeCell ref="U11:U13"/>
    <mergeCell ref="V11:V13"/>
    <mergeCell ref="H12:H13"/>
    <mergeCell ref="I12:I13"/>
    <mergeCell ref="J12:J13"/>
    <mergeCell ref="K12:K13"/>
    <mergeCell ref="L12:L13"/>
    <mergeCell ref="H11:S11"/>
    <mergeCell ref="P12:P13"/>
    <mergeCell ref="Q12:Q13"/>
    <mergeCell ref="R12:R13"/>
    <mergeCell ref="S12:S13"/>
    <mergeCell ref="B14:C14"/>
    <mergeCell ref="B15:C15"/>
    <mergeCell ref="A16:C16"/>
    <mergeCell ref="N12:N13"/>
    <mergeCell ref="O12:O13"/>
    <mergeCell ref="M12:M13"/>
    <mergeCell ref="G11:G13"/>
    <mergeCell ref="A11:A13"/>
    <mergeCell ref="B11:C13"/>
    <mergeCell ref="D11:D13"/>
    <mergeCell ref="E11:E13"/>
    <mergeCell ref="F11:F13"/>
  </mergeCells>
  <pageMargins left="0" right="0.70866141732283472" top="0.74803149606299213" bottom="0.74803149606299213" header="0.31496062992125984" footer="0.31496062992125984"/>
  <pageSetup paperSize="5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 Kec</vt:lpstr>
      <vt:lpstr>Per Kab</vt:lpstr>
      <vt:lpstr>'Per Kab'!Print_Area</vt:lpstr>
      <vt:lpstr>'Per Kec'!Print_Area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MYUS</dc:creator>
  <cp:lastModifiedBy>Dinas Kominfo</cp:lastModifiedBy>
  <cp:lastPrinted>2025-06-23T05:28:29Z</cp:lastPrinted>
  <dcterms:created xsi:type="dcterms:W3CDTF">2024-07-19T06:16:44Z</dcterms:created>
  <dcterms:modified xsi:type="dcterms:W3CDTF">2025-06-23T05:29:16Z</dcterms:modified>
</cp:coreProperties>
</file>