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D:\DATA SEKTORAL PER OPD KAB BELU\Badan Kepegawaian dan Sumber Daya Manusia\"/>
    </mc:Choice>
  </mc:AlternateContent>
  <xr:revisionPtr revIDLastSave="0" documentId="13_ncr:1_{CDFE1CFD-9AE3-4292-9D34-B6D952A8E2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" sheetId="73" r:id="rId1"/>
    <sheet name="2021" sheetId="74" r:id="rId2"/>
    <sheet name="2022" sheetId="75" r:id="rId3"/>
    <sheet name="2023" sheetId="76" r:id="rId4"/>
    <sheet name="2024" sheetId="29" r:id="rId5"/>
  </sheets>
  <definedNames>
    <definedName name="_xlnm.Print_Area" localSheetId="0">'2020'!$A$1:$AI$184</definedName>
    <definedName name="_xlnm.Print_Area" localSheetId="1">'2021'!$A$1:$AI$77</definedName>
    <definedName name="_xlnm.Print_Area" localSheetId="2">'2022'!$A$1:$AH$80</definedName>
    <definedName name="_xlnm.Print_Area" localSheetId="3">'2023'!$A$1:$AI$76</definedName>
    <definedName name="_xlnm.Print_Area" localSheetId="4">'2024'!$A$1:$AL$73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76" l="1"/>
  <c r="S32" i="76"/>
  <c r="S31" i="76"/>
  <c r="S30" i="76"/>
  <c r="S29" i="76"/>
  <c r="S28" i="76"/>
  <c r="S27" i="76"/>
  <c r="S26" i="76"/>
  <c r="S25" i="76"/>
  <c r="Q26" i="76"/>
  <c r="Q27" i="76"/>
  <c r="Q28" i="76"/>
  <c r="Q29" i="76"/>
  <c r="Q30" i="76"/>
  <c r="Q31" i="76"/>
  <c r="Q32" i="76"/>
  <c r="Q33" i="76"/>
  <c r="Q25" i="76"/>
  <c r="R34" i="76"/>
  <c r="S34" i="76" s="1"/>
  <c r="P34" i="76"/>
  <c r="Q34" i="76" s="1"/>
  <c r="AA71" i="76" l="1"/>
  <c r="AA70" i="76"/>
  <c r="AA31" i="76"/>
  <c r="AA72" i="76" s="1"/>
  <c r="AB71" i="76" l="1"/>
  <c r="AB66" i="76"/>
  <c r="AB58" i="76"/>
  <c r="AB50" i="76"/>
  <c r="AB38" i="76"/>
  <c r="AB68" i="76"/>
  <c r="AB56" i="76"/>
  <c r="AB44" i="76"/>
  <c r="AB12" i="76"/>
  <c r="AB72" i="76"/>
  <c r="AB64" i="76"/>
  <c r="AB60" i="76"/>
  <c r="AB52" i="76"/>
  <c r="AB48" i="76"/>
  <c r="AB40" i="76"/>
  <c r="AB36" i="76"/>
  <c r="AB32" i="76"/>
  <c r="AB28" i="76"/>
  <c r="AB24" i="76"/>
  <c r="AB20" i="76"/>
  <c r="AB16" i="76"/>
  <c r="AB8" i="76"/>
  <c r="AB67" i="76"/>
  <c r="AB63" i="76"/>
  <c r="AB59" i="76"/>
  <c r="AB55" i="76"/>
  <c r="AB51" i="76"/>
  <c r="AB47" i="76"/>
  <c r="AB43" i="76"/>
  <c r="AB39" i="76"/>
  <c r="AB35" i="76"/>
  <c r="AB31" i="76"/>
  <c r="AB27" i="76"/>
  <c r="AB23" i="76"/>
  <c r="AB19" i="76"/>
  <c r="AB15" i="76"/>
  <c r="AB11" i="76"/>
  <c r="AB7" i="76"/>
  <c r="AB70" i="76"/>
  <c r="AB62" i="76"/>
  <c r="AB54" i="76"/>
  <c r="AB46" i="76"/>
  <c r="AB42" i="76"/>
  <c r="AB34" i="76"/>
  <c r="AB30" i="76"/>
  <c r="AB26" i="76"/>
  <c r="AB22" i="76"/>
  <c r="AB18" i="76"/>
  <c r="AB14" i="76"/>
  <c r="AB10" i="76"/>
  <c r="AB6" i="76"/>
  <c r="AB4" i="76"/>
  <c r="AB69" i="76"/>
  <c r="AB65" i="76"/>
  <c r="AB61" i="76"/>
  <c r="AB57" i="76"/>
  <c r="AB53" i="76"/>
  <c r="AB49" i="76"/>
  <c r="AB45" i="76"/>
  <c r="AB41" i="76"/>
  <c r="AB37" i="76"/>
  <c r="AB33" i="76"/>
  <c r="AB29" i="76"/>
  <c r="AB25" i="76"/>
  <c r="AB21" i="76"/>
  <c r="AB17" i="76"/>
  <c r="AB13" i="76"/>
  <c r="AB9" i="76"/>
  <c r="AB5" i="76"/>
  <c r="S33" i="75"/>
  <c r="S32" i="75"/>
  <c r="S31" i="75"/>
  <c r="S30" i="75"/>
  <c r="S29" i="75"/>
  <c r="S28" i="75"/>
  <c r="S27" i="75"/>
  <c r="S26" i="75"/>
  <c r="S25" i="75"/>
  <c r="Q26" i="75"/>
  <c r="Q27" i="75"/>
  <c r="Q28" i="75"/>
  <c r="Q29" i="75"/>
  <c r="Q30" i="75"/>
  <c r="Q31" i="75"/>
  <c r="Q32" i="75"/>
  <c r="Q33" i="75"/>
  <c r="Q25" i="75"/>
  <c r="R34" i="75"/>
  <c r="S34" i="75" s="1"/>
  <c r="P34" i="75"/>
  <c r="Q34" i="75" s="1"/>
  <c r="AA31" i="75"/>
  <c r="AA75" i="75" s="1"/>
  <c r="AB6" i="75" s="1"/>
  <c r="AA33" i="74"/>
  <c r="AA76" i="74" s="1"/>
  <c r="AB7" i="74" s="1"/>
  <c r="S33" i="73"/>
  <c r="S32" i="73"/>
  <c r="S31" i="73"/>
  <c r="S30" i="73"/>
  <c r="S29" i="73"/>
  <c r="S28" i="73"/>
  <c r="S27" i="73"/>
  <c r="S26" i="73"/>
  <c r="S25" i="73"/>
  <c r="Q26" i="73"/>
  <c r="Q27" i="73"/>
  <c r="Q28" i="73"/>
  <c r="Q29" i="73"/>
  <c r="Q30" i="73"/>
  <c r="Q31" i="73"/>
  <c r="Q32" i="73"/>
  <c r="Q33" i="73"/>
  <c r="Q25" i="73"/>
  <c r="K26" i="73"/>
  <c r="L26" i="73" s="1"/>
  <c r="G26" i="73"/>
  <c r="H26" i="73" s="1"/>
  <c r="AA32" i="73"/>
  <c r="N64" i="29"/>
  <c r="J61" i="29"/>
  <c r="H60" i="29"/>
  <c r="F60" i="29"/>
  <c r="S33" i="29"/>
  <c r="S32" i="29"/>
  <c r="S31" i="29"/>
  <c r="S30" i="29"/>
  <c r="S29" i="29"/>
  <c r="S28" i="29"/>
  <c r="S27" i="29"/>
  <c r="S26" i="29"/>
  <c r="S25" i="29"/>
  <c r="Q26" i="29"/>
  <c r="Q27" i="29"/>
  <c r="Q28" i="29"/>
  <c r="Q29" i="29"/>
  <c r="Q30" i="29"/>
  <c r="Q31" i="29"/>
  <c r="Q32" i="29"/>
  <c r="Q33" i="29"/>
  <c r="Q25" i="29"/>
  <c r="K26" i="74"/>
  <c r="L26" i="74" s="1"/>
  <c r="G26" i="74"/>
  <c r="H26" i="74" s="1"/>
  <c r="S31" i="74"/>
  <c r="S30" i="74"/>
  <c r="S29" i="74"/>
  <c r="S28" i="74"/>
  <c r="S27" i="74"/>
  <c r="Q26" i="74"/>
  <c r="Q27" i="74"/>
  <c r="Q28" i="74"/>
  <c r="Q29" i="74"/>
  <c r="Q30" i="74"/>
  <c r="Q31" i="74"/>
  <c r="Q32" i="74"/>
  <c r="Q33" i="74"/>
  <c r="Q25" i="74"/>
  <c r="I67" i="74"/>
  <c r="M67" i="74"/>
  <c r="N64" i="74"/>
  <c r="N67" i="74" s="1"/>
  <c r="J61" i="74"/>
  <c r="J67" i="74" s="1"/>
  <c r="H60" i="74"/>
  <c r="H67" i="74" s="1"/>
  <c r="G67" i="74"/>
  <c r="K26" i="75"/>
  <c r="I67" i="75"/>
  <c r="M67" i="75"/>
  <c r="G67" i="75"/>
  <c r="G26" i="76"/>
  <c r="G67" i="76"/>
  <c r="N64" i="76"/>
  <c r="N67" i="76" s="1"/>
  <c r="H60" i="76"/>
  <c r="H67" i="76" s="1"/>
  <c r="J61" i="76"/>
  <c r="J67" i="76" s="1"/>
  <c r="F60" i="76"/>
  <c r="F67" i="76" s="1"/>
  <c r="D67" i="76"/>
  <c r="E67" i="76"/>
  <c r="I67" i="76"/>
  <c r="M67" i="76"/>
  <c r="O67" i="76"/>
  <c r="P67" i="76"/>
  <c r="Q67" i="76"/>
  <c r="R67" i="76"/>
  <c r="C67" i="76"/>
  <c r="AB64" i="74" l="1"/>
  <c r="AB52" i="74"/>
  <c r="AB68" i="74"/>
  <c r="AB73" i="75"/>
  <c r="AB57" i="75"/>
  <c r="AB45" i="75"/>
  <c r="AB33" i="75"/>
  <c r="AB13" i="75"/>
  <c r="AB4" i="75"/>
  <c r="AB72" i="75"/>
  <c r="AB68" i="75"/>
  <c r="AB64" i="75"/>
  <c r="AB60" i="75"/>
  <c r="AB56" i="75"/>
  <c r="AB52" i="75"/>
  <c r="AB48" i="75"/>
  <c r="AB44" i="75"/>
  <c r="AB40" i="75"/>
  <c r="AB36" i="75"/>
  <c r="AB32" i="75"/>
  <c r="AB28" i="75"/>
  <c r="AB24" i="75"/>
  <c r="AB20" i="75"/>
  <c r="AB16" i="75"/>
  <c r="AB12" i="75"/>
  <c r="AB8" i="75"/>
  <c r="AB69" i="75"/>
  <c r="AB61" i="75"/>
  <c r="AB41" i="75"/>
  <c r="AB29" i="75"/>
  <c r="AB17" i="75"/>
  <c r="AB76" i="74"/>
  <c r="AB60" i="74"/>
  <c r="AB33" i="74"/>
  <c r="AB75" i="75"/>
  <c r="AB71" i="75"/>
  <c r="AB67" i="75"/>
  <c r="AB63" i="75"/>
  <c r="AB59" i="75"/>
  <c r="AB55" i="75"/>
  <c r="AB51" i="75"/>
  <c r="AB47" i="75"/>
  <c r="AB43" i="75"/>
  <c r="AB39" i="75"/>
  <c r="AB35" i="75"/>
  <c r="AB31" i="75"/>
  <c r="AB27" i="75"/>
  <c r="AB23" i="75"/>
  <c r="AB19" i="75"/>
  <c r="AB15" i="75"/>
  <c r="AB11" i="75"/>
  <c r="AB7" i="75"/>
  <c r="AB65" i="75"/>
  <c r="AB53" i="75"/>
  <c r="AB49" i="75"/>
  <c r="AB37" i="75"/>
  <c r="AB25" i="75"/>
  <c r="AB21" i="75"/>
  <c r="AB9" i="75"/>
  <c r="AB5" i="75"/>
  <c r="G23" i="76"/>
  <c r="AA77" i="73"/>
  <c r="AB42" i="73" s="1"/>
  <c r="AB72" i="74"/>
  <c r="AB56" i="74"/>
  <c r="AB74" i="75"/>
  <c r="AB70" i="75"/>
  <c r="AB66" i="75"/>
  <c r="AB62" i="75"/>
  <c r="AB58" i="75"/>
  <c r="AB54" i="75"/>
  <c r="AB50" i="75"/>
  <c r="AB46" i="75"/>
  <c r="AB42" i="75"/>
  <c r="AB38" i="75"/>
  <c r="AB34" i="75"/>
  <c r="AB30" i="75"/>
  <c r="AB26" i="75"/>
  <c r="AB22" i="75"/>
  <c r="AB18" i="75"/>
  <c r="AB14" i="75"/>
  <c r="AB10" i="75"/>
  <c r="R10" i="76"/>
  <c r="R14" i="76"/>
  <c r="G9" i="76"/>
  <c r="G12" i="76"/>
  <c r="G14" i="76"/>
  <c r="K12" i="76"/>
  <c r="K14" i="76"/>
  <c r="K9" i="76"/>
  <c r="G24" i="76"/>
  <c r="P16" i="76"/>
  <c r="I27" i="76"/>
  <c r="K15" i="76"/>
  <c r="K10" i="76"/>
  <c r="K20" i="76"/>
  <c r="V11" i="76"/>
  <c r="V15" i="76"/>
  <c r="G8" i="76"/>
  <c r="G13" i="76"/>
  <c r="J11" i="76"/>
  <c r="F21" i="76"/>
  <c r="E11" i="76"/>
  <c r="I11" i="76"/>
  <c r="G18" i="76"/>
  <c r="G20" i="76"/>
  <c r="K19" i="76"/>
  <c r="E21" i="76"/>
  <c r="G22" i="76"/>
  <c r="K22" i="76"/>
  <c r="R9" i="76"/>
  <c r="R11" i="76"/>
  <c r="R13" i="76"/>
  <c r="R15" i="76"/>
  <c r="V8" i="76"/>
  <c r="V10" i="76"/>
  <c r="V12" i="76"/>
  <c r="V14" i="76"/>
  <c r="I16" i="76"/>
  <c r="J21" i="76"/>
  <c r="V7" i="76"/>
  <c r="U16" i="76"/>
  <c r="F16" i="76"/>
  <c r="J16" i="76"/>
  <c r="F27" i="76"/>
  <c r="J27" i="76"/>
  <c r="Q16" i="76"/>
  <c r="G19" i="76"/>
  <c r="G10" i="76"/>
  <c r="G15" i="76"/>
  <c r="K13" i="76"/>
  <c r="K8" i="76"/>
  <c r="K18" i="76"/>
  <c r="K17" i="76"/>
  <c r="G25" i="76"/>
  <c r="K23" i="76"/>
  <c r="R8" i="76"/>
  <c r="R12" i="76"/>
  <c r="V9" i="76"/>
  <c r="V13" i="76"/>
  <c r="F11" i="76"/>
  <c r="G7" i="76"/>
  <c r="E16" i="76"/>
  <c r="E27" i="76"/>
  <c r="T16" i="76"/>
  <c r="G17" i="76"/>
  <c r="K7" i="76"/>
  <c r="I21" i="76"/>
  <c r="R7" i="76"/>
  <c r="I53" i="75"/>
  <c r="J61" i="75" s="1"/>
  <c r="J67" i="75" s="1"/>
  <c r="AB74" i="74"/>
  <c r="AB70" i="74"/>
  <c r="AB66" i="74"/>
  <c r="AB62" i="74"/>
  <c r="AB58" i="74"/>
  <c r="AB54" i="74"/>
  <c r="AB50" i="74"/>
  <c r="AB46" i="74"/>
  <c r="AB42" i="74"/>
  <c r="AB38" i="74"/>
  <c r="AB34" i="74"/>
  <c r="AB30" i="74"/>
  <c r="AB26" i="74"/>
  <c r="AB22" i="74"/>
  <c r="AB18" i="74"/>
  <c r="AB14" i="74"/>
  <c r="AB10" i="74"/>
  <c r="AB6" i="74"/>
  <c r="AB4" i="74"/>
  <c r="AB73" i="74"/>
  <c r="AB69" i="74"/>
  <c r="AB65" i="74"/>
  <c r="AB61" i="74"/>
  <c r="AB57" i="74"/>
  <c r="AB53" i="74"/>
  <c r="AB49" i="74"/>
  <c r="AB45" i="74"/>
  <c r="AB41" i="74"/>
  <c r="AB37" i="74"/>
  <c r="AB29" i="74"/>
  <c r="AB25" i="74"/>
  <c r="AB21" i="74"/>
  <c r="AB17" i="74"/>
  <c r="AB13" i="74"/>
  <c r="AB9" i="74"/>
  <c r="AB5" i="74"/>
  <c r="AB48" i="74"/>
  <c r="AB44" i="74"/>
  <c r="AB40" i="74"/>
  <c r="AB36" i="74"/>
  <c r="AB32" i="74"/>
  <c r="AB28" i="74"/>
  <c r="AB24" i="74"/>
  <c r="AB20" i="74"/>
  <c r="AB16" i="74"/>
  <c r="AB12" i="74"/>
  <c r="AB8" i="74"/>
  <c r="AB75" i="74"/>
  <c r="AB71" i="74"/>
  <c r="AB67" i="74"/>
  <c r="AB63" i="74"/>
  <c r="AB59" i="74"/>
  <c r="AB55" i="74"/>
  <c r="AB51" i="74"/>
  <c r="AB47" i="74"/>
  <c r="AB43" i="74"/>
  <c r="AB39" i="74"/>
  <c r="AB35" i="74"/>
  <c r="AB31" i="74"/>
  <c r="AB27" i="74"/>
  <c r="AB23" i="74"/>
  <c r="AB19" i="74"/>
  <c r="AB15" i="74"/>
  <c r="AB11" i="74"/>
  <c r="AB37" i="73"/>
  <c r="AB18" i="73" l="1"/>
  <c r="AB59" i="73"/>
  <c r="AB27" i="73"/>
  <c r="H60" i="75"/>
  <c r="H67" i="75" s="1"/>
  <c r="AB69" i="73"/>
  <c r="AB50" i="73"/>
  <c r="AB53" i="73"/>
  <c r="AB43" i="73"/>
  <c r="AB34" i="73"/>
  <c r="AB21" i="73"/>
  <c r="AB11" i="73"/>
  <c r="AB75" i="73"/>
  <c r="AB66" i="73"/>
  <c r="N64" i="75"/>
  <c r="N67" i="75" s="1"/>
  <c r="AB9" i="73"/>
  <c r="AB15" i="73"/>
  <c r="AB6" i="73"/>
  <c r="AB38" i="73"/>
  <c r="AB54" i="73"/>
  <c r="AB70" i="73"/>
  <c r="AB25" i="73"/>
  <c r="AB73" i="73"/>
  <c r="AB63" i="73"/>
  <c r="AB45" i="73"/>
  <c r="AB35" i="73"/>
  <c r="AB5" i="73"/>
  <c r="AB16" i="73"/>
  <c r="AB48" i="73"/>
  <c r="AB64" i="73"/>
  <c r="AB20" i="73"/>
  <c r="AB36" i="73"/>
  <c r="AB52" i="73"/>
  <c r="AB68" i="73"/>
  <c r="AB12" i="73"/>
  <c r="AB60" i="73"/>
  <c r="AB8" i="73"/>
  <c r="AB24" i="73"/>
  <c r="AB40" i="73"/>
  <c r="AB56" i="73"/>
  <c r="AB72" i="73"/>
  <c r="AB28" i="73"/>
  <c r="AB44" i="73"/>
  <c r="AB76" i="73"/>
  <c r="AB41" i="73"/>
  <c r="AB57" i="73"/>
  <c r="AB31" i="73"/>
  <c r="AB47" i="73"/>
  <c r="AB22" i="73"/>
  <c r="AB13" i="73"/>
  <c r="AB29" i="73"/>
  <c r="AB61" i="73"/>
  <c r="AB77" i="73"/>
  <c r="AB19" i="73"/>
  <c r="AB51" i="73"/>
  <c r="AB67" i="73"/>
  <c r="AB10" i="73"/>
  <c r="AB26" i="73"/>
  <c r="AB58" i="73"/>
  <c r="AB74" i="73"/>
  <c r="AB17" i="73"/>
  <c r="AB33" i="73"/>
  <c r="AB49" i="73"/>
  <c r="AB65" i="73"/>
  <c r="AB7" i="73"/>
  <c r="AB23" i="73"/>
  <c r="AB39" i="73"/>
  <c r="AB55" i="73"/>
  <c r="AB71" i="73"/>
  <c r="AB14" i="73"/>
  <c r="AB30" i="73"/>
  <c r="AB46" i="73"/>
  <c r="AB62" i="73"/>
  <c r="AB4" i="73"/>
  <c r="AB32" i="73"/>
  <c r="G16" i="76"/>
  <c r="K27" i="76"/>
  <c r="J28" i="76"/>
  <c r="I28" i="76"/>
  <c r="V16" i="76"/>
  <c r="K16" i="76"/>
  <c r="R16" i="76"/>
  <c r="E28" i="76"/>
  <c r="G27" i="76"/>
  <c r="K21" i="76"/>
  <c r="K11" i="76"/>
  <c r="F28" i="76"/>
  <c r="G21" i="76"/>
  <c r="G11" i="76"/>
  <c r="K28" i="76" l="1"/>
  <c r="G28" i="76"/>
  <c r="K3" i="76" l="1"/>
  <c r="H28" i="76" s="1"/>
  <c r="H26" i="76" l="1"/>
  <c r="L12" i="76"/>
  <c r="L15" i="76"/>
  <c r="L20" i="76"/>
  <c r="H8" i="76"/>
  <c r="H9" i="76"/>
  <c r="L14" i="76"/>
  <c r="L19" i="76"/>
  <c r="S15" i="76"/>
  <c r="W12" i="76"/>
  <c r="H23" i="76"/>
  <c r="L25" i="76"/>
  <c r="H13" i="76"/>
  <c r="W11" i="76"/>
  <c r="H14" i="76"/>
  <c r="H12" i="76"/>
  <c r="L9" i="76"/>
  <c r="H22" i="76"/>
  <c r="S9" i="76"/>
  <c r="W14" i="76"/>
  <c r="S14" i="76"/>
  <c r="S10" i="76"/>
  <c r="W15" i="76"/>
  <c r="H18" i="76"/>
  <c r="S11" i="76"/>
  <c r="W8" i="76"/>
  <c r="H24" i="76"/>
  <c r="L10" i="76"/>
  <c r="L24" i="76"/>
  <c r="H20" i="76"/>
  <c r="L22" i="76"/>
  <c r="S13" i="76"/>
  <c r="W10" i="76"/>
  <c r="L26" i="76"/>
  <c r="H25" i="76"/>
  <c r="W16" i="76"/>
  <c r="H7" i="76"/>
  <c r="L23" i="76"/>
  <c r="S7" i="76"/>
  <c r="L13" i="76"/>
  <c r="H16" i="76"/>
  <c r="H15" i="76"/>
  <c r="S8" i="76"/>
  <c r="L27" i="76"/>
  <c r="L8" i="76"/>
  <c r="L16" i="76"/>
  <c r="W7" i="76"/>
  <c r="S12" i="76"/>
  <c r="L7" i="76"/>
  <c r="L18" i="76"/>
  <c r="H17" i="76"/>
  <c r="H19" i="76"/>
  <c r="W9" i="76"/>
  <c r="L17" i="76"/>
  <c r="H10" i="76"/>
  <c r="W13" i="76"/>
  <c r="H11" i="76"/>
  <c r="L21" i="76"/>
  <c r="L11" i="76"/>
  <c r="H27" i="76"/>
  <c r="H21" i="76"/>
  <c r="S16" i="76"/>
  <c r="L28" i="76"/>
  <c r="V14" i="75" l="1"/>
  <c r="V12" i="75"/>
  <c r="V10" i="75"/>
  <c r="G24" i="75" l="1"/>
  <c r="K9" i="75"/>
  <c r="K14" i="75"/>
  <c r="K19" i="75"/>
  <c r="K24" i="75"/>
  <c r="R11" i="75"/>
  <c r="R15" i="75"/>
  <c r="V8" i="75"/>
  <c r="R13" i="75"/>
  <c r="G8" i="75"/>
  <c r="G10" i="75"/>
  <c r="R9" i="75"/>
  <c r="G13" i="75"/>
  <c r="G15" i="75"/>
  <c r="G18" i="75"/>
  <c r="G20" i="75"/>
  <c r="G23" i="75"/>
  <c r="K8" i="75"/>
  <c r="K10" i="75"/>
  <c r="K13" i="75"/>
  <c r="K15" i="75"/>
  <c r="K18" i="75"/>
  <c r="K20" i="75"/>
  <c r="K23" i="75"/>
  <c r="K25" i="75"/>
  <c r="R8" i="75"/>
  <c r="R10" i="75"/>
  <c r="R12" i="75"/>
  <c r="R14" i="75"/>
  <c r="V9" i="75"/>
  <c r="V11" i="75"/>
  <c r="V13" i="75"/>
  <c r="V15" i="75"/>
  <c r="F21" i="75"/>
  <c r="F27" i="75"/>
  <c r="J11" i="75"/>
  <c r="J16" i="75"/>
  <c r="J21" i="75"/>
  <c r="J27" i="75"/>
  <c r="Q16" i="75"/>
  <c r="F11" i="75"/>
  <c r="F16" i="75"/>
  <c r="T16" i="75"/>
  <c r="V7" i="75"/>
  <c r="U16" i="75"/>
  <c r="K7" i="75"/>
  <c r="I11" i="75"/>
  <c r="I16" i="75"/>
  <c r="K12" i="75"/>
  <c r="I21" i="75"/>
  <c r="K17" i="75"/>
  <c r="I27" i="75"/>
  <c r="K22" i="75"/>
  <c r="E11" i="75"/>
  <c r="G7" i="75"/>
  <c r="G9" i="75"/>
  <c r="E16" i="75"/>
  <c r="G12" i="75"/>
  <c r="G14" i="75"/>
  <c r="E21" i="75"/>
  <c r="G17" i="75"/>
  <c r="G19" i="75"/>
  <c r="E27" i="75"/>
  <c r="G22" i="75"/>
  <c r="P16" i="75"/>
  <c r="R7" i="75"/>
  <c r="K21" i="75" l="1"/>
  <c r="K16" i="75"/>
  <c r="K27" i="75"/>
  <c r="J28" i="75"/>
  <c r="R16" i="75"/>
  <c r="K11" i="75"/>
  <c r="F28" i="75"/>
  <c r="I28" i="75"/>
  <c r="V16" i="75"/>
  <c r="G21" i="75"/>
  <c r="G27" i="75"/>
  <c r="E28" i="75"/>
  <c r="G11" i="75"/>
  <c r="G16" i="75"/>
  <c r="K28" i="75" l="1"/>
  <c r="G28" i="75"/>
  <c r="J3" i="75" l="1"/>
  <c r="H28" i="75" s="1"/>
  <c r="L26" i="75" l="1"/>
  <c r="L22" i="75"/>
  <c r="L18" i="75"/>
  <c r="L14" i="75"/>
  <c r="L10" i="75"/>
  <c r="L21" i="75"/>
  <c r="L9" i="75"/>
  <c r="L28" i="75"/>
  <c r="L24" i="75"/>
  <c r="L20" i="75"/>
  <c r="L16" i="75"/>
  <c r="L12" i="75"/>
  <c r="L8" i="75"/>
  <c r="L27" i="75"/>
  <c r="L23" i="75"/>
  <c r="L19" i="75"/>
  <c r="L15" i="75"/>
  <c r="L11" i="75"/>
  <c r="L7" i="75"/>
  <c r="H26" i="75"/>
  <c r="L25" i="75"/>
  <c r="L17" i="75"/>
  <c r="L13" i="75"/>
  <c r="W9" i="75"/>
  <c r="W11" i="75"/>
  <c r="W13" i="75"/>
  <c r="W8" i="75"/>
  <c r="W7" i="75"/>
  <c r="W10" i="75"/>
  <c r="W12" i="75"/>
  <c r="W15" i="75"/>
  <c r="W14" i="75"/>
  <c r="W16" i="75"/>
  <c r="H8" i="75"/>
  <c r="H18" i="75"/>
  <c r="S8" i="75"/>
  <c r="S13" i="75"/>
  <c r="H10" i="75"/>
  <c r="H20" i="75"/>
  <c r="S10" i="75"/>
  <c r="S15" i="75"/>
  <c r="H13" i="75"/>
  <c r="H23" i="75"/>
  <c r="S12" i="75"/>
  <c r="S9" i="75"/>
  <c r="H15" i="75"/>
  <c r="H25" i="75"/>
  <c r="S14" i="75"/>
  <c r="H24" i="75"/>
  <c r="S11" i="75"/>
  <c r="H17" i="75"/>
  <c r="H9" i="75"/>
  <c r="S7" i="75"/>
  <c r="H7" i="75"/>
  <c r="H12" i="75"/>
  <c r="S16" i="75"/>
  <c r="H22" i="75"/>
  <c r="H14" i="75"/>
  <c r="H19" i="75"/>
  <c r="H27" i="75"/>
  <c r="H11" i="75"/>
  <c r="H21" i="75"/>
  <c r="H16" i="75"/>
  <c r="R34" i="74" l="1"/>
  <c r="S34" i="74" s="1"/>
  <c r="P34" i="74"/>
  <c r="Q34" i="74" s="1"/>
  <c r="V13" i="74"/>
  <c r="W13" i="74" s="1"/>
  <c r="V11" i="74"/>
  <c r="W11" i="74" s="1"/>
  <c r="V9" i="74"/>
  <c r="W9" i="74" s="1"/>
  <c r="R14" i="74"/>
  <c r="S14" i="74" s="1"/>
  <c r="K20" i="74"/>
  <c r="L20" i="74" s="1"/>
  <c r="K18" i="74"/>
  <c r="L18" i="74" s="1"/>
  <c r="K15" i="74"/>
  <c r="L15" i="74" s="1"/>
  <c r="K13" i="74"/>
  <c r="L13" i="74" s="1"/>
  <c r="I11" i="74"/>
  <c r="F11" i="74"/>
  <c r="V15" i="74" l="1"/>
  <c r="W15" i="74" s="1"/>
  <c r="U16" i="74"/>
  <c r="J11" i="74"/>
  <c r="R15" i="74"/>
  <c r="S15" i="74" s="1"/>
  <c r="V10" i="74"/>
  <c r="W10" i="74" s="1"/>
  <c r="V12" i="74"/>
  <c r="W12" i="74" s="1"/>
  <c r="V14" i="74"/>
  <c r="W14" i="74" s="1"/>
  <c r="Q16" i="74"/>
  <c r="K23" i="74"/>
  <c r="L23" i="74" s="1"/>
  <c r="K25" i="74"/>
  <c r="L25" i="74" s="1"/>
  <c r="R8" i="74"/>
  <c r="S8" i="74" s="1"/>
  <c r="K14" i="74"/>
  <c r="L14" i="74" s="1"/>
  <c r="K19" i="74"/>
  <c r="L19" i="74" s="1"/>
  <c r="K24" i="74"/>
  <c r="L24" i="74" s="1"/>
  <c r="R9" i="74"/>
  <c r="S9" i="74" s="1"/>
  <c r="R11" i="74"/>
  <c r="S11" i="74" s="1"/>
  <c r="R13" i="74"/>
  <c r="S13" i="74" s="1"/>
  <c r="V8" i="74"/>
  <c r="W8" i="74" s="1"/>
  <c r="K9" i="74"/>
  <c r="L9" i="74" s="1"/>
  <c r="J16" i="74"/>
  <c r="J21" i="74"/>
  <c r="J27" i="74"/>
  <c r="G8" i="74"/>
  <c r="H8" i="74" s="1"/>
  <c r="G10" i="74"/>
  <c r="H10" i="74" s="1"/>
  <c r="G13" i="74"/>
  <c r="H13" i="74" s="1"/>
  <c r="G15" i="74"/>
  <c r="H15" i="74" s="1"/>
  <c r="G18" i="74"/>
  <c r="H18" i="74" s="1"/>
  <c r="G20" i="74"/>
  <c r="H20" i="74" s="1"/>
  <c r="G23" i="74"/>
  <c r="H23" i="74" s="1"/>
  <c r="G25" i="74"/>
  <c r="H25" i="74" s="1"/>
  <c r="K8" i="74"/>
  <c r="L8" i="74" s="1"/>
  <c r="K10" i="74"/>
  <c r="L10" i="74" s="1"/>
  <c r="R10" i="74"/>
  <c r="S10" i="74" s="1"/>
  <c r="R12" i="74"/>
  <c r="S12" i="74" s="1"/>
  <c r="F16" i="74"/>
  <c r="F21" i="74"/>
  <c r="F27" i="74"/>
  <c r="V7" i="74"/>
  <c r="T16" i="74"/>
  <c r="G7" i="74"/>
  <c r="E11" i="74"/>
  <c r="G9" i="74"/>
  <c r="H9" i="74" s="1"/>
  <c r="E16" i="74"/>
  <c r="G12" i="74"/>
  <c r="G14" i="74"/>
  <c r="H14" i="74" s="1"/>
  <c r="E21" i="74"/>
  <c r="G17" i="74"/>
  <c r="G19" i="74"/>
  <c r="H19" i="74" s="1"/>
  <c r="E27" i="74"/>
  <c r="G22" i="74"/>
  <c r="G24" i="74"/>
  <c r="H24" i="74" s="1"/>
  <c r="K7" i="74"/>
  <c r="I16" i="74"/>
  <c r="K12" i="74"/>
  <c r="I21" i="74"/>
  <c r="K17" i="74"/>
  <c r="I27" i="74"/>
  <c r="K22" i="74"/>
  <c r="R7" i="74"/>
  <c r="P16" i="74"/>
  <c r="K11" i="74" l="1"/>
  <c r="G11" i="74"/>
  <c r="F28" i="74"/>
  <c r="E28" i="74"/>
  <c r="J28" i="74"/>
  <c r="I28" i="74"/>
  <c r="L7" i="74"/>
  <c r="L11" i="74" s="1"/>
  <c r="S7" i="74"/>
  <c r="S16" i="74" s="1"/>
  <c r="R16" i="74"/>
  <c r="H12" i="74"/>
  <c r="G16" i="74"/>
  <c r="H16" i="74" s="1"/>
  <c r="H7" i="74"/>
  <c r="H11" i="74" s="1"/>
  <c r="K21" i="74"/>
  <c r="L21" i="74" s="1"/>
  <c r="L17" i="74"/>
  <c r="L22" i="74"/>
  <c r="K27" i="74"/>
  <c r="L12" i="74"/>
  <c r="K16" i="74"/>
  <c r="L16" i="74" s="1"/>
  <c r="H17" i="74"/>
  <c r="G21" i="74"/>
  <c r="H21" i="74" s="1"/>
  <c r="H22" i="74"/>
  <c r="G27" i="74"/>
  <c r="V16" i="74"/>
  <c r="W7" i="74"/>
  <c r="W16" i="74" s="1"/>
  <c r="K28" i="74" l="1"/>
  <c r="L28" i="74" s="1"/>
  <c r="L27" i="74"/>
  <c r="G28" i="74"/>
  <c r="H28" i="74" s="1"/>
  <c r="H27" i="74"/>
  <c r="V13" i="73" l="1"/>
  <c r="W13" i="73" s="1"/>
  <c r="V11" i="73"/>
  <c r="W11" i="73" s="1"/>
  <c r="V9" i="73"/>
  <c r="W9" i="73" s="1"/>
  <c r="V8" i="73"/>
  <c r="W8" i="73" s="1"/>
  <c r="R14" i="73"/>
  <c r="S14" i="73" s="1"/>
  <c r="R13" i="73"/>
  <c r="S13" i="73" s="1"/>
  <c r="R12" i="73"/>
  <c r="S12" i="73" s="1"/>
  <c r="R11" i="73"/>
  <c r="S11" i="73" s="1"/>
  <c r="R10" i="73"/>
  <c r="S10" i="73" s="1"/>
  <c r="G10" i="73"/>
  <c r="H10" i="73" s="1"/>
  <c r="G9" i="73"/>
  <c r="H9" i="73" s="1"/>
  <c r="G8" i="73"/>
  <c r="H8" i="73" s="1"/>
  <c r="G24" i="73"/>
  <c r="H24" i="73" s="1"/>
  <c r="G23" i="73"/>
  <c r="H23" i="73" s="1"/>
  <c r="G20" i="73"/>
  <c r="H20" i="73" s="1"/>
  <c r="G19" i="73"/>
  <c r="H19" i="73" s="1"/>
  <c r="G18" i="73"/>
  <c r="H18" i="73" s="1"/>
  <c r="G15" i="73"/>
  <c r="H15" i="73" s="1"/>
  <c r="G14" i="73"/>
  <c r="H14" i="73" s="1"/>
  <c r="U16" i="73" l="1"/>
  <c r="R15" i="73"/>
  <c r="S15" i="73" s="1"/>
  <c r="G25" i="73"/>
  <c r="H25" i="73" s="1"/>
  <c r="R8" i="73"/>
  <c r="S8" i="73" s="1"/>
  <c r="V15" i="73"/>
  <c r="W15" i="73" s="1"/>
  <c r="R9" i="73"/>
  <c r="S9" i="73" s="1"/>
  <c r="V7" i="73"/>
  <c r="W7" i="73" s="1"/>
  <c r="T16" i="73"/>
  <c r="E11" i="73"/>
  <c r="G7" i="73"/>
  <c r="E21" i="73"/>
  <c r="G17" i="73"/>
  <c r="E27" i="73"/>
  <c r="G22" i="73"/>
  <c r="F11" i="73"/>
  <c r="F16" i="73"/>
  <c r="G12" i="73"/>
  <c r="F21" i="73"/>
  <c r="F27" i="73"/>
  <c r="R7" i="73"/>
  <c r="S7" i="73" s="1"/>
  <c r="P16" i="73"/>
  <c r="V10" i="73"/>
  <c r="W10" i="73" s="1"/>
  <c r="V12" i="73"/>
  <c r="W12" i="73" s="1"/>
  <c r="V14" i="73"/>
  <c r="W14" i="73" s="1"/>
  <c r="E16" i="73"/>
  <c r="G13" i="73"/>
  <c r="H13" i="73" s="1"/>
  <c r="Q16" i="73"/>
  <c r="K14" i="73"/>
  <c r="L14" i="73" s="1"/>
  <c r="K10" i="73"/>
  <c r="L10" i="73" s="1"/>
  <c r="K15" i="73"/>
  <c r="L15" i="73" s="1"/>
  <c r="K20" i="73"/>
  <c r="L20" i="73" s="1"/>
  <c r="K25" i="73"/>
  <c r="L25" i="73" s="1"/>
  <c r="K19" i="73"/>
  <c r="L19" i="73" s="1"/>
  <c r="K24" i="73"/>
  <c r="L24" i="73" s="1"/>
  <c r="J11" i="73"/>
  <c r="J16" i="73"/>
  <c r="J21" i="73"/>
  <c r="J27" i="73"/>
  <c r="I11" i="73"/>
  <c r="K7" i="73"/>
  <c r="L7" i="73" s="1"/>
  <c r="K12" i="73"/>
  <c r="L12" i="73" s="1"/>
  <c r="I16" i="73"/>
  <c r="I21" i="73"/>
  <c r="K17" i="73"/>
  <c r="L17" i="73" s="1"/>
  <c r="K22" i="73"/>
  <c r="L22" i="73" s="1"/>
  <c r="I27" i="73"/>
  <c r="K9" i="73"/>
  <c r="L9" i="73" s="1"/>
  <c r="K8" i="73"/>
  <c r="L8" i="73" s="1"/>
  <c r="K13" i="73"/>
  <c r="L13" i="73" s="1"/>
  <c r="K18" i="73"/>
  <c r="L18" i="73" s="1"/>
  <c r="K23" i="73"/>
  <c r="L23" i="73" s="1"/>
  <c r="V16" i="73" l="1"/>
  <c r="W16" i="73" s="1"/>
  <c r="R16" i="73"/>
  <c r="S16" i="73" s="1"/>
  <c r="H22" i="73"/>
  <c r="G27" i="73"/>
  <c r="G11" i="73"/>
  <c r="H11" i="73" s="1"/>
  <c r="H7" i="73"/>
  <c r="G16" i="73"/>
  <c r="H16" i="73" s="1"/>
  <c r="H12" i="73"/>
  <c r="E28" i="73"/>
  <c r="G21" i="73"/>
  <c r="H21" i="73" s="1"/>
  <c r="H17" i="73"/>
  <c r="F28" i="73"/>
  <c r="I28" i="73"/>
  <c r="K27" i="73"/>
  <c r="L27" i="73" s="1"/>
  <c r="J28" i="73"/>
  <c r="K16" i="73"/>
  <c r="L16" i="73" s="1"/>
  <c r="K21" i="73"/>
  <c r="L21" i="73" s="1"/>
  <c r="K11" i="73"/>
  <c r="L11" i="73" s="1"/>
  <c r="H27" i="73" l="1"/>
  <c r="G28" i="73"/>
  <c r="H28" i="73" s="1"/>
  <c r="K28" i="73"/>
  <c r="L28" i="73" s="1"/>
  <c r="R34" i="73" l="1"/>
  <c r="S34" i="73" s="1"/>
  <c r="P34" i="73"/>
  <c r="Q34" i="73" s="1"/>
  <c r="J67" i="29"/>
  <c r="H67" i="29"/>
  <c r="E67" i="29"/>
  <c r="F67" i="29"/>
  <c r="G67" i="29"/>
  <c r="I67" i="29"/>
  <c r="M67" i="29"/>
  <c r="N67" i="29"/>
  <c r="O67" i="29"/>
  <c r="P67" i="29"/>
  <c r="Q67" i="29"/>
  <c r="R67" i="29"/>
  <c r="AA4" i="29" l="1"/>
  <c r="R34" i="29"/>
  <c r="S34" i="29" s="1"/>
  <c r="P34" i="29"/>
  <c r="Q34" i="29" s="1"/>
  <c r="V8" i="29"/>
  <c r="V9" i="29"/>
  <c r="V10" i="29"/>
  <c r="V11" i="29"/>
  <c r="V12" i="29"/>
  <c r="V13" i="29"/>
  <c r="V14" i="29"/>
  <c r="V15" i="29"/>
  <c r="V7" i="29"/>
  <c r="Q16" i="29"/>
  <c r="T16" i="29"/>
  <c r="U16" i="29"/>
  <c r="P16" i="29"/>
  <c r="R8" i="29"/>
  <c r="R9" i="29"/>
  <c r="R10" i="29"/>
  <c r="R11" i="29"/>
  <c r="R12" i="29"/>
  <c r="R13" i="29"/>
  <c r="R14" i="29"/>
  <c r="R15" i="29"/>
  <c r="R7" i="29"/>
  <c r="K8" i="29"/>
  <c r="K9" i="29"/>
  <c r="K10" i="29"/>
  <c r="K12" i="29"/>
  <c r="K13" i="29"/>
  <c r="K14" i="29"/>
  <c r="K15" i="29"/>
  <c r="K17" i="29"/>
  <c r="K18" i="29"/>
  <c r="K19" i="29"/>
  <c r="K20" i="29"/>
  <c r="K22" i="29"/>
  <c r="K23" i="29"/>
  <c r="K24" i="29"/>
  <c r="K25" i="29"/>
  <c r="K26" i="29"/>
  <c r="K7" i="29"/>
  <c r="F27" i="29"/>
  <c r="I27" i="29"/>
  <c r="J27" i="29"/>
  <c r="F21" i="29"/>
  <c r="I21" i="29"/>
  <c r="J21" i="29"/>
  <c r="F16" i="29"/>
  <c r="I16" i="29"/>
  <c r="J16" i="29"/>
  <c r="F11" i="29"/>
  <c r="I11" i="29"/>
  <c r="J11" i="29"/>
  <c r="K11" i="29" s="1"/>
  <c r="E27" i="29"/>
  <c r="E21" i="29"/>
  <c r="E16" i="29"/>
  <c r="E11" i="29"/>
  <c r="G8" i="29"/>
  <c r="G9" i="29"/>
  <c r="G10" i="29"/>
  <c r="G12" i="29"/>
  <c r="G13" i="29"/>
  <c r="G14" i="29"/>
  <c r="G15" i="29"/>
  <c r="G17" i="29"/>
  <c r="G18" i="29"/>
  <c r="G19" i="29"/>
  <c r="G20" i="29"/>
  <c r="G22" i="29"/>
  <c r="G23" i="29"/>
  <c r="G24" i="29"/>
  <c r="G25" i="29"/>
  <c r="G26" i="29"/>
  <c r="G7" i="29"/>
  <c r="F28" i="29" l="1"/>
  <c r="G16" i="29"/>
  <c r="K21" i="29"/>
  <c r="G21" i="29"/>
  <c r="E28" i="29"/>
  <c r="G27" i="29"/>
  <c r="J28" i="29"/>
  <c r="K27" i="29"/>
  <c r="R16" i="29"/>
  <c r="I28" i="29"/>
  <c r="G11" i="29"/>
  <c r="V16" i="29"/>
  <c r="K16" i="29"/>
  <c r="K28" i="29" l="1"/>
  <c r="G28" i="29"/>
  <c r="K3" i="29" l="1"/>
  <c r="L28" i="29" s="1"/>
  <c r="H28" i="29" l="1"/>
  <c r="H14" i="29"/>
  <c r="H13" i="29"/>
  <c r="L14" i="29"/>
  <c r="W15" i="29"/>
  <c r="L10" i="29"/>
  <c r="L11" i="29"/>
  <c r="L13" i="29"/>
  <c r="W14" i="29"/>
  <c r="L15" i="29"/>
  <c r="H18" i="29"/>
  <c r="H25" i="29"/>
  <c r="L26" i="29"/>
  <c r="S7" i="29"/>
  <c r="W9" i="29"/>
  <c r="L19" i="29"/>
  <c r="L18" i="29"/>
  <c r="H23" i="29"/>
  <c r="H10" i="29"/>
  <c r="W13" i="29"/>
  <c r="L20" i="29"/>
  <c r="H8" i="29"/>
  <c r="L9" i="29"/>
  <c r="W11" i="29"/>
  <c r="W7" i="29"/>
  <c r="L7" i="29"/>
  <c r="L8" i="29"/>
  <c r="W10" i="29"/>
  <c r="S11" i="29"/>
  <c r="H22" i="29"/>
  <c r="H20" i="29"/>
  <c r="L22" i="29"/>
  <c r="S12" i="29"/>
  <c r="W8" i="29"/>
  <c r="L25" i="29"/>
  <c r="S9" i="29"/>
  <c r="L12" i="29"/>
  <c r="S15" i="29"/>
  <c r="L24" i="29"/>
  <c r="S14" i="29"/>
  <c r="H19" i="29"/>
  <c r="H7" i="29"/>
  <c r="L23" i="29"/>
  <c r="S13" i="29"/>
  <c r="H24" i="29"/>
  <c r="W12" i="29"/>
  <c r="H17" i="29"/>
  <c r="H15" i="29"/>
  <c r="L17" i="29"/>
  <c r="S8" i="29"/>
  <c r="S10" i="29"/>
  <c r="H26" i="29"/>
  <c r="H9" i="29"/>
  <c r="H12" i="29"/>
  <c r="L21" i="29"/>
  <c r="H11" i="29"/>
  <c r="H21" i="29"/>
  <c r="S16" i="29"/>
  <c r="H27" i="29"/>
  <c r="L16" i="29"/>
  <c r="L27" i="29"/>
  <c r="H16" i="29"/>
  <c r="W16" i="29"/>
  <c r="AB28" i="29" l="1"/>
  <c r="AB9" i="29"/>
  <c r="AB57" i="29"/>
  <c r="AB53" i="29"/>
  <c r="AB48" i="29"/>
  <c r="AB45" i="29"/>
  <c r="AB55" i="29"/>
  <c r="AB42" i="29"/>
  <c r="AB50" i="29"/>
  <c r="AB39" i="29"/>
  <c r="AB44" i="29"/>
  <c r="AB10" i="29"/>
  <c r="AB49" i="29"/>
  <c r="AB46" i="29"/>
  <c r="AB54" i="29"/>
  <c r="AB51" i="29"/>
  <c r="AB30" i="29"/>
  <c r="AB63" i="29"/>
  <c r="AB37" i="29"/>
  <c r="AB26" i="29"/>
  <c r="AB32" i="29"/>
  <c r="AB38" i="29"/>
  <c r="AB7" i="29"/>
  <c r="AB47" i="29"/>
  <c r="AB67" i="29"/>
  <c r="AB20" i="29"/>
  <c r="AB31" i="29"/>
  <c r="AB23" i="29"/>
  <c r="AB60" i="29"/>
  <c r="AB15" i="29"/>
  <c r="AB14" i="29"/>
  <c r="AB35" i="29"/>
  <c r="AB29" i="29"/>
  <c r="AB13" i="29"/>
  <c r="AB6" i="29"/>
  <c r="AB34" i="29"/>
  <c r="AB43" i="29"/>
  <c r="AB4" i="29"/>
  <c r="AB21" i="29"/>
  <c r="AB8" i="29"/>
  <c r="AB12" i="29"/>
  <c r="AB68" i="29"/>
  <c r="AB58" i="29"/>
  <c r="AB62" i="29"/>
  <c r="AB69" i="29"/>
  <c r="AB33" i="29"/>
  <c r="AB66" i="29"/>
  <c r="AB36" i="29"/>
  <c r="AB59" i="29"/>
  <c r="AB24" i="29"/>
  <c r="AB27" i="29"/>
  <c r="AB61" i="29"/>
  <c r="AB19" i="29"/>
  <c r="AB25" i="29"/>
  <c r="AB40" i="29"/>
  <c r="AB11" i="29"/>
  <c r="AB22" i="29"/>
  <c r="AB41" i="29"/>
  <c r="AB52" i="29"/>
  <c r="AB64" i="29"/>
  <c r="AB5" i="29"/>
  <c r="AB17" i="29"/>
  <c r="AB18" i="29"/>
  <c r="AB16" i="29"/>
  <c r="AB65" i="29"/>
  <c r="AA69" i="29"/>
  <c r="AB56" i="29"/>
</calcChain>
</file>

<file path=xl/sharedStrings.xml><?xml version="1.0" encoding="utf-8"?>
<sst xmlns="http://schemas.openxmlformats.org/spreadsheetml/2006/main" count="989" uniqueCount="214">
  <si>
    <t>No.</t>
  </si>
  <si>
    <t>Jumlah</t>
  </si>
  <si>
    <t>SD</t>
  </si>
  <si>
    <t>TOTAL</t>
  </si>
  <si>
    <t>L</t>
  </si>
  <si>
    <t>P</t>
  </si>
  <si>
    <t>%</t>
  </si>
  <si>
    <t>Golongan Ruang</t>
  </si>
  <si>
    <t>Jenis Kelamin</t>
  </si>
  <si>
    <t>I/a</t>
  </si>
  <si>
    <t>I/b</t>
  </si>
  <si>
    <t>I/c</t>
  </si>
  <si>
    <t>I/d</t>
  </si>
  <si>
    <t>II/a</t>
  </si>
  <si>
    <t>II/b</t>
  </si>
  <si>
    <t>II/c</t>
  </si>
  <si>
    <t>II/d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</si>
  <si>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</si>
  <si>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</si>
  <si>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</si>
  <si>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</si>
  <si>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</si>
  <si>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</si>
  <si>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</si>
  <si>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</si>
  <si>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</si>
  <si>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Tingkat Pendidikan</t>
  </si>
  <si>
    <t>S3</t>
  </si>
  <si>
    <t>S2</t>
  </si>
  <si>
    <t>D-III</t>
  </si>
  <si>
    <t>D-II</t>
  </si>
  <si>
    <t>D-I</t>
  </si>
  <si>
    <t>SLTA</t>
  </si>
  <si>
    <t>SLTP</t>
  </si>
  <si>
    <t>Pegawai Tetap</t>
  </si>
  <si>
    <t>Dinas Pendidikan dan Kebudayaan</t>
  </si>
  <si>
    <t>Dinas Kesehatan</t>
  </si>
  <si>
    <t>Dinas Pekerjaan Umum dan Perumahan Rakyat</t>
  </si>
  <si>
    <t>Dinas Pariwisata</t>
  </si>
  <si>
    <t>Dinas Koperasi, Usaha Kecil dan Menengah</t>
  </si>
  <si>
    <t>Dinas Kependudukan dan Pencatatan Sipil</t>
  </si>
  <si>
    <t>Dinas Komunikasi dan Informatika</t>
  </si>
  <si>
    <t>Dinas Pengendalian Penduduk dan Keluarga Berencana</t>
  </si>
  <si>
    <t>Dinas Penanaman Modal dan Pelayanan Perijinan Terpadu Satu Pintu</t>
  </si>
  <si>
    <t>Dinas Perpustakaan dan Kearsipan</t>
  </si>
  <si>
    <t>Dinas Pertanian dan Ketahanan Pangan</t>
  </si>
  <si>
    <t>Dinas Peternakan dan Kesehatan Hewan</t>
  </si>
  <si>
    <t>Dinas Perdagangan dan Perindustrian</t>
  </si>
  <si>
    <t>Badan Pengelola Perbatasan Daerah</t>
  </si>
  <si>
    <t>Badan Penanggulangan Bencana Daerah</t>
  </si>
  <si>
    <t>Badan Kesatuan Bangsa dan Politik</t>
  </si>
  <si>
    <t>Satuan Polisi Pamong Praja</t>
  </si>
  <si>
    <t>Badan Pengelola Keuangan dan Aset Daerah</t>
  </si>
  <si>
    <t>Badan Pendapatan Daerah</t>
  </si>
  <si>
    <t>Badan Kepegawaian dan Pengembangan Sumber Daya Manusia</t>
  </si>
  <si>
    <t>Inspektorat</t>
  </si>
  <si>
    <t>RSUD Mgr. Gabriel Manek, SVD</t>
  </si>
  <si>
    <t>Bagian Pemerintahan Setda Belu</t>
  </si>
  <si>
    <t>Bagian Hukum Setda Belu</t>
  </si>
  <si>
    <t>Bagian Perekonomian dan Sumber Daya Alam Setda Belu</t>
  </si>
  <si>
    <t>Bagian Administrasi Pembangunan Setda Belu</t>
  </si>
  <si>
    <t>Bagian Kesejahteraan Rakyat Setda Belu</t>
  </si>
  <si>
    <t>Bagian Organisasi Setda Belu</t>
  </si>
  <si>
    <t>Bagian Umum Setda Belu</t>
  </si>
  <si>
    <t>Bagian Pengadaan Barang dan Jasa Setda Belu</t>
  </si>
  <si>
    <t>Sekretariat DPRD</t>
  </si>
  <si>
    <t>Kecamatan Kota Atambua</t>
  </si>
  <si>
    <t>Kecamatan Atambua Barat</t>
  </si>
  <si>
    <t>Kecamatan Atambua Selatan</t>
  </si>
  <si>
    <t>Kecamatan Kakuluk Mesak</t>
  </si>
  <si>
    <t>Kecamatan Tasifeto Timur</t>
  </si>
  <si>
    <t>Kecamatan Lasiolat</t>
  </si>
  <si>
    <t>Kecamatan Raihat</t>
  </si>
  <si>
    <t>Kecamatan Lamaknen</t>
  </si>
  <si>
    <t>Kecamatan Lamaknen Selatan</t>
  </si>
  <si>
    <t>Kecamatan Tasifeto Barat</t>
  </si>
  <si>
    <t>Kecamatan Nanaet Duabesi</t>
  </si>
  <si>
    <t>Kecamatan Raimanuk</t>
  </si>
  <si>
    <t>Badan Perencanaan Pembangunan Penelitian dan Pengembangan Daerah</t>
  </si>
  <si>
    <t>Tingkat</t>
  </si>
  <si>
    <t>Prestasi</t>
  </si>
  <si>
    <t>Nama Penghargaan</t>
  </si>
  <si>
    <t>BADAN KEPEGAWAIAN DAN PENGEMBANGAN SUMBER DAYA MANUSIA DAERAH KABUPATEN BELU</t>
  </si>
  <si>
    <t>Teknis</t>
  </si>
  <si>
    <t>Guru</t>
  </si>
  <si>
    <t>D-IV/S1</t>
  </si>
  <si>
    <t>Urusan/Instansi</t>
  </si>
  <si>
    <t>Kelurahan Kota</t>
  </si>
  <si>
    <t>Kelurahan Fatubenao</t>
  </si>
  <si>
    <t>Kelurahan Tenukiik</t>
  </si>
  <si>
    <t>Kelurahan Manumutin</t>
  </si>
  <si>
    <t>Kelurahan Umanen</t>
  </si>
  <si>
    <t>Kelurahan Tulamalae</t>
  </si>
  <si>
    <t>Kelurahan Berdao</t>
  </si>
  <si>
    <t>Kelurahan Manuaman</t>
  </si>
  <si>
    <t>Kelurahan Beirafu</t>
  </si>
  <si>
    <t>Kelurahan Rinbesi</t>
  </si>
  <si>
    <t>Kelurahan Lidak</t>
  </si>
  <si>
    <t>Kelurahan Fatukbot</t>
  </si>
  <si>
    <t>Sekretariat Daerah</t>
  </si>
  <si>
    <t>Guru se- Kab. Belu</t>
  </si>
  <si>
    <t>Tenaga Kesehatan di Puskesmas</t>
  </si>
  <si>
    <t>TFC Haliwen</t>
  </si>
  <si>
    <t>Sekretariat KPUD</t>
  </si>
  <si>
    <t>Sekretariat Bawaslu</t>
  </si>
  <si>
    <t>Bagian Protokol dan Komunikasi Publik Setda Belu</t>
  </si>
  <si>
    <t>di Kabupaten Belu Tahun 2021-2024</t>
  </si>
  <si>
    <t>Data Pegawai Berdasarkan Pangkat/Golongan Ruang di Kabupaten Belu Tahun 2024</t>
  </si>
  <si>
    <t>Sumber :  data BKPSDMD  Kab. Belu 2024</t>
  </si>
  <si>
    <t>Data Pegawai Berdasarkan Tingkat Pendidikan Formal di Kabupaten Belu Tahun 2024</t>
  </si>
  <si>
    <t>Data Pegawai Honorer Berdasarkan Tingkat Pendidikan Formal di Kabupaten Belu Tahun 2024</t>
  </si>
  <si>
    <t>Sumber : data BKPSDMD  Kab. Belu 2024</t>
  </si>
  <si>
    <t xml:space="preserve">Prestasi/Penghargaan dalam Urusan Kepegawaian dan Pengembangan SDMD </t>
  </si>
  <si>
    <t>Sumber : Data BKPSDMD  Kab. Belu 2024</t>
  </si>
  <si>
    <t>Data Pegawai Berdasarkan Komposisi Instansi di Kabupaten Belu Tahun 2024</t>
  </si>
  <si>
    <t>Sumber :  data BKPSDMD Kab. Belu 2024</t>
  </si>
  <si>
    <t>Dinas Sosial, PMD</t>
  </si>
  <si>
    <t>Dinas Lingkungan Hidup dan Perhubungan</t>
  </si>
  <si>
    <t>Data PPPK Berdasarkan Tingkat Pendidikan Formal di Kabupaten Belu Tahun 2024</t>
  </si>
  <si>
    <t>Gol. IX</t>
  </si>
  <si>
    <t>Gol. VII</t>
  </si>
  <si>
    <t>Gol. VI</t>
  </si>
  <si>
    <t>Gol. V</t>
  </si>
  <si>
    <t>Gol. IV</t>
  </si>
  <si>
    <t>Gol. I</t>
  </si>
  <si>
    <t>Gol. XI</t>
  </si>
  <si>
    <t>Gol. X</t>
  </si>
  <si>
    <t>Data Pegawai Berdasarkan Pangkat/Golongan Ruang di Kabupaten Belu Tahun 2020</t>
  </si>
  <si>
    <t>Data Pegawai Berdasarkan Tingkat Pendidikan Formal di Kabupaten Belu Tahun 2020</t>
  </si>
  <si>
    <t>Sumber :  data BKPSDMD  Kab. Belu 2020</t>
  </si>
  <si>
    <t>Data Pegawai Berdasarkan Komposisi Instansi di Kabupaten Belu Tahun 2020</t>
  </si>
  <si>
    <t>Sumber :  data BKPSDMD Kab. Belu 2020</t>
  </si>
  <si>
    <t>Data PPPK Berdasarkan Tingkat Pendidikan Formal di Kabupaten Belu Tahun 2020</t>
  </si>
  <si>
    <t>Sumber : data BKPSDMD  Kab. Belu 2020</t>
  </si>
  <si>
    <t>Data Pegawai Berdasarkan Pangkat/Golongan Ruang di Kabupaten Belu Tahun 2021</t>
  </si>
  <si>
    <t>Data Pegawai Berdasarkan Tingkat Pendidikan Formal di Kabupaten Belu Tahun 2021</t>
  </si>
  <si>
    <t>Sumber :  data BKPSDMD  Kab. Belu 2021</t>
  </si>
  <si>
    <t>Data Pegawai Honorer Berdasarkan Tingkat Pendidikan Formal di Kabupaten Belu Tahun 2021</t>
  </si>
  <si>
    <t>Sumber : data BKPSDMD  Kab. Belu 2021</t>
  </si>
  <si>
    <t>Data Pegawai Berdasarkan Komposisi Instansi di Kabupaten Belu Tahun 2021</t>
  </si>
  <si>
    <t>Data PPPK Berdasarkan Tingkat Pendidikan Formal di Kabupaten Belu Tahun 2021</t>
  </si>
  <si>
    <t>Data PPPK Berdasarkan Tingkat Pendidikan Formal di Kabupaten Belu Tahun 2022</t>
  </si>
  <si>
    <t>Sumber : data BKPSDMD  Kab. Belu 2022</t>
  </si>
  <si>
    <t>Data Pegawai Honorer Berdasarkan Tingkat Pendidikan Formal di Kabupaten Belu Tahun 2022</t>
  </si>
  <si>
    <t>Sumber :  data BKPSDMD  Kab. Belu 2022</t>
  </si>
  <si>
    <t>Data Pegawai Berdasarkan Tingkat Pendidikan Formal di Kabupaten Belu Tahun 2022</t>
  </si>
  <si>
    <t>Data Pegawai Berdasarkan Komposisi Instansi di Kabupaten Belu Tahun 2022</t>
  </si>
  <si>
    <t>Data Pegawai Berdasarkan Pangkat/Golongan Ruang di Kabupaten Belu Tahun 2022</t>
  </si>
  <si>
    <t>Data PPPK Berdasarkan Tingkat Pendidikan Formal di Kabupaten Belu Tahun 2023</t>
  </si>
  <si>
    <t>Sumber : data BKPSDMD  Kab. Belu 2023</t>
  </si>
  <si>
    <t>Sumber :  data BKPSDMD Kab. Belu 2023</t>
  </si>
  <si>
    <t>Data Pegawai Honorer Berdasarkan Tingkat Pendidikan Formal di Kabupaten Belu Tahun 2023</t>
  </si>
  <si>
    <t>Sumber :  data BKPSDMD  Kab. Belu 2023</t>
  </si>
  <si>
    <t>Data Pegawai Berdasarkan Tingkat Pendidikan Formal di Kabupaten Belu Tahun 2023</t>
  </si>
  <si>
    <t>Data Pegawai Berdasarkan Komposisi Instansi di Kabupaten Belu Tahun 2023</t>
  </si>
  <si>
    <t>Data Pegawai Berdasarkan Pangkat/Golongan Ruang di Kabupaten Belu Tahun 2023</t>
  </si>
  <si>
    <t>D1</t>
  </si>
  <si>
    <t>D2</t>
  </si>
  <si>
    <t>D3</t>
  </si>
  <si>
    <t>D4/S1</t>
  </si>
  <si>
    <t>S1/D4</t>
  </si>
  <si>
    <t>Badan Kesatuan Bangsa dan Politik Kab. Belu</t>
  </si>
  <si>
    <t>Badan Penanggulangan Bencana Daerah Kab. Belu</t>
  </si>
  <si>
    <t>Badan Pendapatan Daerah Kab. Belu</t>
  </si>
  <si>
    <t>Badan Pengelola Perbatasan Daerah Kab. Belu</t>
  </si>
  <si>
    <t>Badan Pengelolaan Keuangan dan Aset Daerah Kab. Belu</t>
  </si>
  <si>
    <t>Badan Perencanaan Pembangunan, Penelitian dan Pengembangan Daerah Kab. Belu</t>
  </si>
  <si>
    <t>Bagian Protokol dan Komunikasi Pimpinan Setda Belu</t>
  </si>
  <si>
    <t>BKPSDMD Kab. Belu</t>
  </si>
  <si>
    <t>BNN Kab. Belu</t>
  </si>
  <si>
    <t>Dinas Kepemudaan dan Olahraga Kab. Belu</t>
  </si>
  <si>
    <t>Dinas Kependudukan dan Pencatatan Sipil Kab. Belu</t>
  </si>
  <si>
    <t>Dinas Kesehatan Kab. Belu</t>
  </si>
  <si>
    <t>Dinas Ketenagakerjaan dan Transmigrasi Kab. Belu</t>
  </si>
  <si>
    <t>Dinas Komunikasi dan Informatika Kab. Belu</t>
  </si>
  <si>
    <t>Dinas Koperasi, UK dan M Kab. Belu</t>
  </si>
  <si>
    <t>Dinas Lingkungan Hidup Kab. Belu</t>
  </si>
  <si>
    <t>Dinas Pariwisata Kab. Belu</t>
  </si>
  <si>
    <t>Dinas Pekerjaan Umum dan Perumahan Rakyat Kab. Belu</t>
  </si>
  <si>
    <t>Dinas Pemberdayaan Perempuan dan Perlindungan Anak Kab. Belu</t>
  </si>
  <si>
    <t>Dinas Penanaman Modal dan Pelayanan Terpadu Satu Pintu Kab. Belu</t>
  </si>
  <si>
    <t>Dinas Pendidikan dan Kebudayaan Kab. Belu</t>
  </si>
  <si>
    <t>Dinas Pengendalian Penduduk dan KB Kab. Belu</t>
  </si>
  <si>
    <t>Dinas Perdagangan dan Perindustrian Kab. Belu</t>
  </si>
  <si>
    <t>Dinas Perhubungan Kab. Belu</t>
  </si>
  <si>
    <t>Dinas Perikanan Kab. Belu</t>
  </si>
  <si>
    <t>Dinas Perpustakaan dan Kearsipan Kab. Belu</t>
  </si>
  <si>
    <t>Dinas Pertanian dan Ketahanan Pangan Kab. Belu</t>
  </si>
  <si>
    <t>Dinas Perumahan Rakyat dan Kawasan Permukiman Kab. Belu</t>
  </si>
  <si>
    <t>Dinas Peternakan dan Kesehatan Hewan Kab. Belu</t>
  </si>
  <si>
    <t>Dinas PMD Kab. Belu</t>
  </si>
  <si>
    <t>Dinas Sosial Kab. Belu</t>
  </si>
  <si>
    <t>Inspektorat Kab. Belu</t>
  </si>
  <si>
    <t>Kelurahan Atambua</t>
  </si>
  <si>
    <t>Kelurahan Bardao</t>
  </si>
  <si>
    <t>RSUD Atambua</t>
  </si>
  <si>
    <t>Satpol PP Kab. Belu</t>
  </si>
  <si>
    <t>(blank)</t>
  </si>
  <si>
    <t>BPKAD Kab. Belu</t>
  </si>
  <si>
    <t>BPSDMD Kab. Belu</t>
  </si>
  <si>
    <t>Kelurahan Bairafu</t>
  </si>
  <si>
    <t>UPTD. RSUD Mgr. Gabriel Manek, SVD</t>
  </si>
  <si>
    <t>Bagian Umum Setda Kab. Belu</t>
  </si>
  <si>
    <t>Dinas Kebudayaan dan Pariwisata</t>
  </si>
  <si>
    <t>Dinas Koperasi, Tenaga Kerja dan Transmigrasi Kab. Belu</t>
  </si>
  <si>
    <t>Dinas Lingkungan Hidup dan Perhubungan Kab. Belu</t>
  </si>
  <si>
    <t>Dinas Pariwisata dan Kebudayaan Kab. Belu</t>
  </si>
  <si>
    <t>Dinas Pemberdayaan Perempuan dan Perlindungan Anak, Pengendalian Penduduk dan KB Kab. Belu</t>
  </si>
  <si>
    <t>Dinas Pendidikan, Kepemudaan dan Olah Raga Kab. Belu</t>
  </si>
  <si>
    <t>Dinas Peternakan dan Perikanan Kab. Belu</t>
  </si>
  <si>
    <t>Dinas Sosial, Pemberdayaan Masyarakat dan Desa Kab. Belu</t>
  </si>
  <si>
    <t>Tidak Diketahui OPDnya</t>
  </si>
  <si>
    <t>Sumber :  data BKPSDMD Kab. Belu 2021</t>
  </si>
  <si>
    <t>Sumber :  data BKPSDMD Kab. Belu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</si>
</sst>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24" x14ac:knownFonts="1">
    <font>
      <sz val="11"/>
      <color theme="1"/>
      <name val="Calibri"/>
      <family val="2"/>
      <scheme val="minor"/>
    </font>
    <font>
      <sz val="8"/>
      <name val="Book Antiqua"/>
      <family val="1"/>
    </font>
    <font>
      <sz val="8"/>
      <color theme="1"/>
      <name val="Book Antiqua"/>
      <family val="1"/>
    </font>
    <font>
      <b/>
      <sz val="8"/>
      <color theme="1"/>
      <name val="Book Antiqua"/>
      <family val="1"/>
    </font>
    <font>
      <b/>
      <sz val="8"/>
      <name val="Book Antiqua"/>
      <family val="1"/>
    </font>
    <font>
      <b/>
      <sz val="7.5"/>
      <color theme="1"/>
      <name val="Book Antiqua"/>
      <family val="1"/>
    </font>
    <font>
      <sz val="9"/>
      <color theme="1"/>
      <name val="Bodoni MT"/>
      <family val="1"/>
    </font>
    <font>
      <b/>
      <sz val="8"/>
      <color rgb="FFFF0000"/>
      <name val="Book Antiqua"/>
      <family val="1"/>
    </font>
    <font>
      <b/>
      <sz val="7.5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Book Antiqua"/>
      <family val="1"/>
    </font>
    <font>
      <b/>
      <sz val="10"/>
      <color rgb="FFFF0000"/>
      <name val="Book Antiqua"/>
      <family val="1"/>
    </font>
    <font>
      <b/>
      <sz val="10"/>
      <color theme="1"/>
      <name val="Book Antiqua"/>
      <family val="1"/>
    </font>
    <font>
      <sz val="10"/>
      <color theme="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2" fontId="3" fillId="4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/>
    <xf numFmtId="0" fontId="11" fillId="0" borderId="1" xfId="0" applyFont="1" applyBorder="1"/>
    <xf numFmtId="0" fontId="0" fillId="0" borderId="1" xfId="0" applyBorder="1"/>
    <xf numFmtId="0" fontId="12" fillId="0" borderId="1" xfId="0" applyFont="1" applyBorder="1"/>
    <xf numFmtId="0" fontId="13" fillId="0" borderId="1" xfId="0" applyFont="1" applyBorder="1"/>
    <xf numFmtId="164" fontId="14" fillId="0" borderId="7" xfId="0" applyNumberFormat="1" applyFont="1" applyBorder="1"/>
    <xf numFmtId="0" fontId="15" fillId="0" borderId="7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0" fontId="16" fillId="0" borderId="0" xfId="0" applyFont="1"/>
    <xf numFmtId="0" fontId="16" fillId="4" borderId="0" xfId="0" applyFont="1" applyFill="1"/>
    <xf numFmtId="0" fontId="0" fillId="0" borderId="0" xfId="0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2" fontId="17" fillId="0" borderId="1" xfId="0" applyNumberFormat="1" applyFont="1" applyBorder="1" applyAlignment="1">
      <alignment horizontal="center" vertical="center"/>
    </xf>
    <xf numFmtId="164" fontId="17" fillId="0" borderId="1" xfId="1" applyFont="1" applyBorder="1"/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/>
    <xf numFmtId="0" fontId="22" fillId="0" borderId="1" xfId="0" applyFont="1" applyBorder="1"/>
    <xf numFmtId="0" fontId="17" fillId="4" borderId="0" xfId="0" applyFont="1" applyFill="1"/>
    <xf numFmtId="0" fontId="20" fillId="4" borderId="0" xfId="0" applyFont="1" applyFill="1"/>
    <xf numFmtId="2" fontId="17" fillId="0" borderId="0" xfId="0" applyNumberFormat="1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/>
    <xf numFmtId="2" fontId="17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/>
    <xf numFmtId="0" fontId="19" fillId="4" borderId="3" xfId="0" applyFont="1" applyFill="1" applyBorder="1" applyAlignment="1">
      <alignment horizontal="center" vertical="center"/>
    </xf>
    <xf numFmtId="2" fontId="19" fillId="4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0" fontId="10" fillId="6" borderId="8" xfId="0" applyFont="1" applyFill="1" applyBorder="1" applyAlignment="1">
      <alignment horizontal="left"/>
    </xf>
    <xf numFmtId="0" fontId="10" fillId="6" borderId="8" xfId="0" applyFont="1" applyFill="1" applyBorder="1"/>
    <xf numFmtId="16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2" fillId="0" borderId="1" xfId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21" fillId="4" borderId="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2"/>
  <sheetViews>
    <sheetView tabSelected="1" view="pageBreakPreview" zoomScale="61" zoomScaleNormal="100" zoomScaleSheetLayoutView="100" workbookViewId="0">
      <selection activeCell="L15" sqref="L15"/>
    </sheetView>
  </sheetViews>
  <sheetFormatPr defaultRowHeight="14.5" x14ac:dyDescent="0.35"/>
  <cols>
    <col min="1" max="1" width="4" customWidth="1"/>
    <col min="2" max="4" width="8.81640625" customWidth="1"/>
    <col min="5" max="6" width="7" customWidth="1"/>
    <col min="7" max="7" width="7.1796875" customWidth="1"/>
    <col min="8" max="8" width="8.453125" customWidth="1"/>
    <col min="9" max="10" width="8.453125" bestFit="1" customWidth="1"/>
    <col min="11" max="11" width="8.26953125" bestFit="1" customWidth="1"/>
    <col min="12" max="12" width="8.1796875" bestFit="1" customWidth="1"/>
    <col min="13" max="13" width="9.26953125" customWidth="1"/>
    <col min="14" max="14" width="6.26953125" customWidth="1"/>
    <col min="15" max="15" width="9.81640625" customWidth="1"/>
    <col min="16" max="17" width="8.453125" bestFit="1" customWidth="1"/>
    <col min="18" max="18" width="8.1796875" bestFit="1" customWidth="1"/>
    <col min="19" max="19" width="9.1796875" customWidth="1"/>
    <col min="20" max="21" width="8.453125" bestFit="1" customWidth="1"/>
    <col min="22" max="23" width="8.1796875" bestFit="1" customWidth="1"/>
    <col min="24" max="24" width="9.54296875" customWidth="1"/>
    <col min="25" max="25" width="3.81640625" customWidth="1"/>
    <col min="26" max="26" width="56.1796875" customWidth="1"/>
    <col min="27" max="27" width="7.54296875" style="9" bestFit="1" customWidth="1"/>
    <col min="28" max="28" width="6.54296875" style="9" customWidth="1"/>
    <col min="29" max="29" width="4.81640625" customWidth="1"/>
    <col min="30" max="30" width="33" customWidth="1"/>
    <col min="31" max="31" width="13" style="9" customWidth="1"/>
    <col min="32" max="32" width="15" style="9" customWidth="1"/>
    <col min="33" max="33" width="7.54296875" style="9" bestFit="1" customWidth="1"/>
    <col min="34" max="34" width="7.81640625" style="9" customWidth="1"/>
  </cols>
  <sheetData>
    <row r="1" spans="1:34" x14ac:dyDescent="0.35">
      <c r="A1" s="5" t="s">
        <v>82</v>
      </c>
      <c r="Y1" s="2" t="s">
        <v>130</v>
      </c>
      <c r="Z1" s="2"/>
      <c r="AA1" s="6"/>
      <c r="AB1" s="6"/>
      <c r="AG1" s="101"/>
      <c r="AH1" s="101"/>
    </row>
    <row r="2" spans="1:34" x14ac:dyDescent="0.35">
      <c r="Y2" s="102" t="s">
        <v>0</v>
      </c>
      <c r="Z2" s="103" t="s">
        <v>86</v>
      </c>
      <c r="AA2" s="102" t="s">
        <v>34</v>
      </c>
      <c r="AB2" s="102"/>
      <c r="AG2" s="8"/>
      <c r="AH2" s="8"/>
    </row>
    <row r="3" spans="1:34" x14ac:dyDescent="0.35">
      <c r="A3" s="2" t="s">
        <v>127</v>
      </c>
      <c r="B3" s="2"/>
      <c r="C3" s="2"/>
      <c r="D3" s="2"/>
      <c r="E3" s="2"/>
      <c r="F3" s="2"/>
      <c r="G3" s="2"/>
      <c r="H3" s="2"/>
      <c r="I3" s="2"/>
      <c r="J3" s="45">
        <v>3985</v>
      </c>
      <c r="N3" s="2" t="s">
        <v>128</v>
      </c>
      <c r="O3" s="2"/>
      <c r="P3" s="2"/>
      <c r="Q3" s="2"/>
      <c r="R3" s="2"/>
      <c r="S3" s="2"/>
      <c r="Y3" s="102"/>
      <c r="Z3" s="104"/>
      <c r="AA3" s="7" t="s">
        <v>1</v>
      </c>
      <c r="AB3" s="7" t="s">
        <v>6</v>
      </c>
      <c r="AG3" s="6"/>
      <c r="AH3" s="6"/>
    </row>
    <row r="4" spans="1:34" x14ac:dyDescent="0.35">
      <c r="A4" s="102" t="s">
        <v>0</v>
      </c>
      <c r="B4" s="106" t="s">
        <v>7</v>
      </c>
      <c r="C4" s="20"/>
      <c r="D4" s="20"/>
      <c r="E4" s="102" t="s">
        <v>83</v>
      </c>
      <c r="F4" s="102"/>
      <c r="G4" s="102"/>
      <c r="H4" s="102"/>
      <c r="I4" s="102" t="s">
        <v>84</v>
      </c>
      <c r="J4" s="102"/>
      <c r="K4" s="102"/>
      <c r="L4" s="102"/>
      <c r="N4" s="102" t="s">
        <v>0</v>
      </c>
      <c r="O4" s="106" t="s">
        <v>26</v>
      </c>
      <c r="P4" s="102" t="s">
        <v>83</v>
      </c>
      <c r="Q4" s="102"/>
      <c r="R4" s="102"/>
      <c r="S4" s="102"/>
      <c r="T4" s="102" t="s">
        <v>84</v>
      </c>
      <c r="U4" s="102"/>
      <c r="V4" s="102"/>
      <c r="W4" s="102"/>
      <c r="X4" s="8"/>
      <c r="Y4" s="4">
        <v>1</v>
      </c>
      <c r="Z4" s="49" t="s">
        <v>161</v>
      </c>
      <c r="AA4" s="35">
        <v>21</v>
      </c>
      <c r="AB4" s="11">
        <f>AA4/$AA$77*100</f>
        <v>0.52697616060225849</v>
      </c>
      <c r="AG4" s="6"/>
      <c r="AH4" s="6"/>
    </row>
    <row r="5" spans="1:34" ht="15" customHeight="1" x14ac:dyDescent="0.35">
      <c r="A5" s="102"/>
      <c r="B5" s="106"/>
      <c r="C5" s="20"/>
      <c r="D5" s="20"/>
      <c r="E5" s="102" t="s">
        <v>8</v>
      </c>
      <c r="F5" s="102"/>
      <c r="G5" s="102" t="s">
        <v>1</v>
      </c>
      <c r="H5" s="102" t="s">
        <v>6</v>
      </c>
      <c r="I5" s="102" t="s">
        <v>8</v>
      </c>
      <c r="J5" s="102"/>
      <c r="K5" s="102" t="s">
        <v>1</v>
      </c>
      <c r="L5" s="102" t="s">
        <v>6</v>
      </c>
      <c r="N5" s="102"/>
      <c r="O5" s="106"/>
      <c r="P5" s="102" t="s">
        <v>8</v>
      </c>
      <c r="Q5" s="102"/>
      <c r="R5" s="102" t="s">
        <v>1</v>
      </c>
      <c r="S5" s="102" t="s">
        <v>6</v>
      </c>
      <c r="T5" s="102" t="s">
        <v>8</v>
      </c>
      <c r="U5" s="102"/>
      <c r="V5" s="102" t="s">
        <v>1</v>
      </c>
      <c r="W5" s="102" t="s">
        <v>6</v>
      </c>
      <c r="X5" s="8"/>
      <c r="Y5" s="4">
        <v>2</v>
      </c>
      <c r="Z5" s="49" t="s">
        <v>162</v>
      </c>
      <c r="AA5" s="35">
        <v>18</v>
      </c>
      <c r="AB5" s="11">
        <f t="shared" ref="AB5:AB68" si="0">AA5/$AA$77*100</f>
        <v>0.451693851944793</v>
      </c>
      <c r="AG5" s="6"/>
      <c r="AH5" s="6"/>
    </row>
    <row r="6" spans="1:34" x14ac:dyDescent="0.35">
      <c r="A6" s="102"/>
      <c r="B6" s="106"/>
      <c r="C6" s="20"/>
      <c r="D6" s="20"/>
      <c r="E6" s="7" t="s">
        <v>4</v>
      </c>
      <c r="F6" s="7" t="s">
        <v>5</v>
      </c>
      <c r="G6" s="102"/>
      <c r="H6" s="102"/>
      <c r="I6" s="7" t="s">
        <v>4</v>
      </c>
      <c r="J6" s="7" t="s">
        <v>5</v>
      </c>
      <c r="K6" s="102"/>
      <c r="L6" s="102"/>
      <c r="N6" s="102"/>
      <c r="O6" s="106"/>
      <c r="P6" s="7" t="s">
        <v>4</v>
      </c>
      <c r="Q6" s="7" t="s">
        <v>5</v>
      </c>
      <c r="R6" s="102"/>
      <c r="S6" s="102"/>
      <c r="T6" s="7" t="s">
        <v>4</v>
      </c>
      <c r="U6" s="7" t="s">
        <v>5</v>
      </c>
      <c r="V6" s="102"/>
      <c r="W6" s="102"/>
      <c r="X6" s="8"/>
      <c r="Y6" s="4">
        <v>3</v>
      </c>
      <c r="Z6" s="49" t="s">
        <v>163</v>
      </c>
      <c r="AA6" s="35">
        <v>41</v>
      </c>
      <c r="AB6" s="11">
        <f t="shared" si="0"/>
        <v>1.0288582183186952</v>
      </c>
      <c r="AG6" s="6"/>
      <c r="AH6" s="6"/>
    </row>
    <row r="7" spans="1:34" x14ac:dyDescent="0.35">
      <c r="A7" s="4">
        <v>1</v>
      </c>
      <c r="B7" s="4" t="s">
        <v>9</v>
      </c>
      <c r="C7" s="4"/>
      <c r="D7" s="4"/>
      <c r="E7" s="32">
        <v>4</v>
      </c>
      <c r="F7" s="33"/>
      <c r="G7" s="40">
        <f>SUM(E7:F7)</f>
        <v>4</v>
      </c>
      <c r="H7" s="11">
        <f>G7/$J$3*100</f>
        <v>0.10037641154328732</v>
      </c>
      <c r="I7" s="33"/>
      <c r="J7" s="33"/>
      <c r="K7" s="40">
        <f>SUM(I7:J7)</f>
        <v>0</v>
      </c>
      <c r="L7" s="11">
        <f>K7/$J$3*100</f>
        <v>0</v>
      </c>
      <c r="N7" s="4">
        <v>1</v>
      </c>
      <c r="O7" s="34" t="s">
        <v>2</v>
      </c>
      <c r="P7" s="33">
        <v>66</v>
      </c>
      <c r="Q7" s="33">
        <v>2</v>
      </c>
      <c r="R7" s="32">
        <f>SUM(P7:Q7)</f>
        <v>68</v>
      </c>
      <c r="S7" s="11">
        <f>R7/$J$3*100</f>
        <v>1.7063989962358848</v>
      </c>
      <c r="T7" s="33"/>
      <c r="U7" s="33">
        <v>2</v>
      </c>
      <c r="V7" s="32">
        <f>SUM(T7:U7)</f>
        <v>2</v>
      </c>
      <c r="W7" s="11">
        <f>V7/$J$3*100</f>
        <v>5.0188205771643658E-2</v>
      </c>
      <c r="Y7" s="4">
        <v>4</v>
      </c>
      <c r="Z7" s="49" t="s">
        <v>164</v>
      </c>
      <c r="AA7" s="35">
        <v>19</v>
      </c>
      <c r="AB7" s="11">
        <f t="shared" si="0"/>
        <v>0.47678795483061481</v>
      </c>
      <c r="AG7" s="6"/>
      <c r="AH7" s="6"/>
    </row>
    <row r="8" spans="1:34" x14ac:dyDescent="0.35">
      <c r="A8" s="4">
        <v>2</v>
      </c>
      <c r="B8" s="4" t="s">
        <v>10</v>
      </c>
      <c r="C8" s="4"/>
      <c r="D8" s="4"/>
      <c r="E8" s="32">
        <v>38</v>
      </c>
      <c r="F8" s="33"/>
      <c r="G8" s="40">
        <f t="shared" ref="G8:G26" si="1">SUM(E8:F8)</f>
        <v>38</v>
      </c>
      <c r="H8" s="11">
        <f t="shared" ref="H8:H28" si="2">G8/$J$3*100</f>
        <v>0.95357590966122963</v>
      </c>
      <c r="I8" s="33"/>
      <c r="J8" s="33"/>
      <c r="K8" s="40">
        <f t="shared" ref="K8:K26" si="3">SUM(I8:J8)</f>
        <v>0</v>
      </c>
      <c r="L8" s="11">
        <f t="shared" ref="L8:L28" si="4">K8/$J$3*100</f>
        <v>0</v>
      </c>
      <c r="N8" s="4">
        <v>2</v>
      </c>
      <c r="O8" s="34" t="s">
        <v>33</v>
      </c>
      <c r="P8" s="33">
        <v>37</v>
      </c>
      <c r="Q8" s="33">
        <v>6</v>
      </c>
      <c r="R8" s="32">
        <f t="shared" ref="R8:R16" si="5">SUM(P8:Q8)</f>
        <v>43</v>
      </c>
      <c r="S8" s="11">
        <f t="shared" ref="S8:S16" si="6">R8/$J$3*100</f>
        <v>1.0790464240903388</v>
      </c>
      <c r="T8" s="33"/>
      <c r="U8" s="33">
        <v>3</v>
      </c>
      <c r="V8" s="32">
        <f t="shared" ref="V8:V16" si="7">SUM(T8:U8)</f>
        <v>3</v>
      </c>
      <c r="W8" s="11">
        <f t="shared" ref="W8:W16" si="8">V8/$J$3*100</f>
        <v>7.5282308657465505E-2</v>
      </c>
      <c r="Y8" s="4">
        <v>5</v>
      </c>
      <c r="Z8" s="49" t="s">
        <v>165</v>
      </c>
      <c r="AA8" s="35">
        <v>46</v>
      </c>
      <c r="AB8" s="11">
        <f t="shared" si="0"/>
        <v>1.1543287327478042</v>
      </c>
      <c r="AC8" s="6"/>
      <c r="AD8" s="2"/>
    </row>
    <row r="9" spans="1:34" x14ac:dyDescent="0.35">
      <c r="A9" s="4">
        <v>3</v>
      </c>
      <c r="B9" s="4" t="s">
        <v>11</v>
      </c>
      <c r="C9" s="4"/>
      <c r="D9" s="4"/>
      <c r="E9" s="32">
        <v>12</v>
      </c>
      <c r="F9" s="33">
        <v>1</v>
      </c>
      <c r="G9" s="40">
        <f t="shared" si="1"/>
        <v>13</v>
      </c>
      <c r="H9" s="11">
        <f t="shared" si="2"/>
        <v>0.32622333751568383</v>
      </c>
      <c r="I9" s="33"/>
      <c r="J9" s="33">
        <v>1</v>
      </c>
      <c r="K9" s="40">
        <f t="shared" si="3"/>
        <v>1</v>
      </c>
      <c r="L9" s="11">
        <f t="shared" si="4"/>
        <v>2.5094102885821829E-2</v>
      </c>
      <c r="N9" s="4">
        <v>3</v>
      </c>
      <c r="O9" s="34" t="s">
        <v>32</v>
      </c>
      <c r="P9" s="33">
        <v>510</v>
      </c>
      <c r="Q9" s="33">
        <v>276</v>
      </c>
      <c r="R9" s="32">
        <f t="shared" si="5"/>
        <v>786</v>
      </c>
      <c r="S9" s="11">
        <f t="shared" si="6"/>
        <v>19.723964868255962</v>
      </c>
      <c r="T9" s="33">
        <v>232</v>
      </c>
      <c r="U9" s="33">
        <v>259</v>
      </c>
      <c r="V9" s="32">
        <f t="shared" si="7"/>
        <v>491</v>
      </c>
      <c r="W9" s="11">
        <f t="shared" si="8"/>
        <v>12.321204516938518</v>
      </c>
      <c r="Y9" s="4">
        <v>6</v>
      </c>
      <c r="Z9" s="49" t="s">
        <v>166</v>
      </c>
      <c r="AA9" s="35">
        <v>35</v>
      </c>
      <c r="AB9" s="11">
        <f t="shared" si="0"/>
        <v>0.87829360100376408</v>
      </c>
      <c r="AC9" s="6"/>
      <c r="AD9" s="2"/>
      <c r="AE9" s="6"/>
      <c r="AF9" s="6"/>
      <c r="AG9" s="6"/>
      <c r="AH9" s="6"/>
    </row>
    <row r="10" spans="1:34" x14ac:dyDescent="0.35">
      <c r="A10" s="4">
        <v>4</v>
      </c>
      <c r="B10" s="4" t="s">
        <v>12</v>
      </c>
      <c r="C10" s="4"/>
      <c r="D10" s="4"/>
      <c r="E10" s="32">
        <v>18</v>
      </c>
      <c r="F10" s="33">
        <v>1</v>
      </c>
      <c r="G10" s="40">
        <f t="shared" si="1"/>
        <v>19</v>
      </c>
      <c r="H10" s="11">
        <f t="shared" si="2"/>
        <v>0.47678795483061481</v>
      </c>
      <c r="I10" s="33"/>
      <c r="J10" s="33">
        <v>1</v>
      </c>
      <c r="K10" s="40">
        <f t="shared" si="3"/>
        <v>1</v>
      </c>
      <c r="L10" s="11">
        <f t="shared" si="4"/>
        <v>2.5094102885821829E-2</v>
      </c>
      <c r="N10" s="4">
        <v>4</v>
      </c>
      <c r="O10" s="34" t="s">
        <v>156</v>
      </c>
      <c r="P10" s="33">
        <v>7</v>
      </c>
      <c r="Q10" s="33">
        <v>81</v>
      </c>
      <c r="R10" s="32">
        <f t="shared" si="5"/>
        <v>88</v>
      </c>
      <c r="S10" s="11">
        <f t="shared" si="6"/>
        <v>2.2082810539523212</v>
      </c>
      <c r="T10" s="33">
        <v>4</v>
      </c>
      <c r="U10" s="33">
        <v>2</v>
      </c>
      <c r="V10" s="32">
        <f t="shared" si="7"/>
        <v>6</v>
      </c>
      <c r="W10" s="11">
        <f t="shared" si="8"/>
        <v>0.15056461731493101</v>
      </c>
      <c r="Y10" s="4">
        <v>7</v>
      </c>
      <c r="Z10" s="49" t="s">
        <v>60</v>
      </c>
      <c r="AA10" s="35">
        <v>8</v>
      </c>
      <c r="AB10" s="11">
        <f t="shared" si="0"/>
        <v>0.20075282308657463</v>
      </c>
      <c r="AC10" s="6"/>
      <c r="AD10" s="2"/>
      <c r="AE10" s="6"/>
      <c r="AF10" s="6"/>
      <c r="AG10" s="6"/>
      <c r="AH10" s="6"/>
    </row>
    <row r="11" spans="1:34" x14ac:dyDescent="0.35">
      <c r="A11" s="105" t="s">
        <v>1</v>
      </c>
      <c r="B11" s="105"/>
      <c r="C11" s="21"/>
      <c r="D11" s="21"/>
      <c r="E11" s="41">
        <f>SUM(E7:E10)</f>
        <v>72</v>
      </c>
      <c r="F11" s="41">
        <f t="shared" ref="F11:K11" si="9">SUM(F7:F10)</f>
        <v>2</v>
      </c>
      <c r="G11" s="41">
        <f t="shared" si="9"/>
        <v>74</v>
      </c>
      <c r="H11" s="43">
        <f t="shared" si="2"/>
        <v>1.8569636135508156</v>
      </c>
      <c r="I11" s="41">
        <f t="shared" si="9"/>
        <v>0</v>
      </c>
      <c r="J11" s="41">
        <f t="shared" si="9"/>
        <v>2</v>
      </c>
      <c r="K11" s="41">
        <f t="shared" si="9"/>
        <v>2</v>
      </c>
      <c r="L11" s="43">
        <f t="shared" si="4"/>
        <v>5.0188205771643658E-2</v>
      </c>
      <c r="N11" s="4">
        <v>5</v>
      </c>
      <c r="O11" s="34" t="s">
        <v>157</v>
      </c>
      <c r="P11" s="33">
        <v>8</v>
      </c>
      <c r="Q11" s="33">
        <v>4</v>
      </c>
      <c r="R11" s="32">
        <f t="shared" si="5"/>
        <v>12</v>
      </c>
      <c r="S11" s="11">
        <f t="shared" si="6"/>
        <v>0.30112923462986202</v>
      </c>
      <c r="T11" s="33">
        <v>51</v>
      </c>
      <c r="U11" s="33">
        <v>91</v>
      </c>
      <c r="V11" s="32">
        <f t="shared" si="7"/>
        <v>142</v>
      </c>
      <c r="W11" s="11">
        <f t="shared" si="8"/>
        <v>3.5633626097866999</v>
      </c>
      <c r="Y11" s="4">
        <v>8</v>
      </c>
      <c r="Z11" s="49" t="s">
        <v>58</v>
      </c>
      <c r="AA11" s="35">
        <v>11</v>
      </c>
      <c r="AB11" s="11">
        <f t="shared" si="0"/>
        <v>0.27603513174404015</v>
      </c>
      <c r="AC11" s="6"/>
      <c r="AD11" s="2"/>
      <c r="AE11" s="6"/>
      <c r="AF11" s="6"/>
      <c r="AG11" s="6"/>
      <c r="AH11" s="6"/>
    </row>
    <row r="12" spans="1:34" x14ac:dyDescent="0.35">
      <c r="A12" s="4">
        <v>1</v>
      </c>
      <c r="B12" s="4" t="s">
        <v>13</v>
      </c>
      <c r="C12" s="4"/>
      <c r="D12" s="4"/>
      <c r="E12" s="33">
        <v>53</v>
      </c>
      <c r="F12" s="33">
        <v>11</v>
      </c>
      <c r="G12" s="40">
        <f t="shared" si="1"/>
        <v>64</v>
      </c>
      <c r="H12" s="11">
        <f t="shared" si="2"/>
        <v>1.6060225846925971</v>
      </c>
      <c r="I12" s="33">
        <v>8</v>
      </c>
      <c r="J12" s="33">
        <v>18</v>
      </c>
      <c r="K12" s="40">
        <f t="shared" si="3"/>
        <v>26</v>
      </c>
      <c r="L12" s="11">
        <f t="shared" si="4"/>
        <v>0.65244667503136766</v>
      </c>
      <c r="N12" s="4">
        <v>6</v>
      </c>
      <c r="O12" s="34" t="s">
        <v>158</v>
      </c>
      <c r="P12" s="33">
        <v>127</v>
      </c>
      <c r="Q12" s="33">
        <v>360</v>
      </c>
      <c r="R12" s="32">
        <f t="shared" si="5"/>
        <v>487</v>
      </c>
      <c r="S12" s="11">
        <f t="shared" si="6"/>
        <v>12.220828105395231</v>
      </c>
      <c r="T12" s="33">
        <v>14</v>
      </c>
      <c r="U12" s="33">
        <v>18</v>
      </c>
      <c r="V12" s="32">
        <f t="shared" si="7"/>
        <v>32</v>
      </c>
      <c r="W12" s="11">
        <f t="shared" si="8"/>
        <v>0.80301129234629853</v>
      </c>
      <c r="Y12" s="4">
        <v>9</v>
      </c>
      <c r="Z12" s="49" t="s">
        <v>61</v>
      </c>
      <c r="AA12" s="35">
        <v>10</v>
      </c>
      <c r="AB12" s="11">
        <f t="shared" si="0"/>
        <v>0.25094102885821828</v>
      </c>
      <c r="AC12" s="6"/>
      <c r="AD12" s="2"/>
      <c r="AE12" s="6"/>
      <c r="AF12" s="6"/>
      <c r="AG12" s="6"/>
      <c r="AH12" s="6"/>
    </row>
    <row r="13" spans="1:34" x14ac:dyDescent="0.35">
      <c r="A13" s="4">
        <v>2</v>
      </c>
      <c r="B13" s="4" t="s">
        <v>14</v>
      </c>
      <c r="C13" s="4"/>
      <c r="D13" s="4"/>
      <c r="E13" s="33">
        <v>93</v>
      </c>
      <c r="F13" s="33">
        <v>52</v>
      </c>
      <c r="G13" s="40">
        <f t="shared" si="1"/>
        <v>145</v>
      </c>
      <c r="H13" s="11">
        <f t="shared" si="2"/>
        <v>3.6386449184441658</v>
      </c>
      <c r="I13" s="33">
        <v>13</v>
      </c>
      <c r="J13" s="33">
        <v>53</v>
      </c>
      <c r="K13" s="40">
        <f t="shared" si="3"/>
        <v>66</v>
      </c>
      <c r="L13" s="11">
        <f t="shared" si="4"/>
        <v>1.6562107904642409</v>
      </c>
      <c r="N13" s="4">
        <v>7</v>
      </c>
      <c r="O13" s="34" t="s">
        <v>159</v>
      </c>
      <c r="P13" s="33">
        <v>455</v>
      </c>
      <c r="Q13" s="33">
        <v>369</v>
      </c>
      <c r="R13" s="32">
        <f t="shared" si="5"/>
        <v>824</v>
      </c>
      <c r="S13" s="11">
        <f t="shared" si="6"/>
        <v>20.677540777917187</v>
      </c>
      <c r="T13" s="33">
        <v>346</v>
      </c>
      <c r="U13" s="33">
        <v>608</v>
      </c>
      <c r="V13" s="32">
        <f t="shared" si="7"/>
        <v>954</v>
      </c>
      <c r="W13" s="11">
        <f t="shared" si="8"/>
        <v>23.93977415307403</v>
      </c>
      <c r="Y13" s="4">
        <v>10</v>
      </c>
      <c r="Z13" s="49" t="s">
        <v>62</v>
      </c>
      <c r="AA13" s="35">
        <v>12</v>
      </c>
      <c r="AB13" s="11">
        <f t="shared" si="0"/>
        <v>0.30112923462986202</v>
      </c>
      <c r="AC13" s="6"/>
      <c r="AD13" s="2"/>
      <c r="AE13" s="6"/>
      <c r="AF13" s="6"/>
      <c r="AG13" s="6"/>
      <c r="AH13" s="6"/>
    </row>
    <row r="14" spans="1:34" x14ac:dyDescent="0.35">
      <c r="A14" s="4">
        <v>3</v>
      </c>
      <c r="B14" s="4" t="s">
        <v>15</v>
      </c>
      <c r="C14" s="4"/>
      <c r="D14" s="4"/>
      <c r="E14" s="33">
        <v>90</v>
      </c>
      <c r="F14" s="33">
        <v>156</v>
      </c>
      <c r="G14" s="40">
        <f t="shared" si="1"/>
        <v>246</v>
      </c>
      <c r="H14" s="11">
        <f t="shared" si="2"/>
        <v>6.173149309912171</v>
      </c>
      <c r="I14" s="33">
        <v>7</v>
      </c>
      <c r="J14" s="33">
        <v>18</v>
      </c>
      <c r="K14" s="40">
        <f t="shared" si="3"/>
        <v>25</v>
      </c>
      <c r="L14" s="11">
        <f t="shared" si="4"/>
        <v>0.62735257214554585</v>
      </c>
      <c r="N14" s="4">
        <v>8</v>
      </c>
      <c r="O14" s="34" t="s">
        <v>28</v>
      </c>
      <c r="P14" s="33">
        <v>23</v>
      </c>
      <c r="Q14" s="33">
        <v>22</v>
      </c>
      <c r="R14" s="32">
        <f t="shared" si="5"/>
        <v>45</v>
      </c>
      <c r="S14" s="11">
        <f t="shared" si="6"/>
        <v>1.1292346298619824</v>
      </c>
      <c r="T14" s="33">
        <v>2</v>
      </c>
      <c r="U14" s="33"/>
      <c r="V14" s="32">
        <f t="shared" si="7"/>
        <v>2</v>
      </c>
      <c r="W14" s="11">
        <f t="shared" si="8"/>
        <v>5.0188205771643658E-2</v>
      </c>
      <c r="Y14" s="4">
        <v>11</v>
      </c>
      <c r="Z14" s="49" t="s">
        <v>57</v>
      </c>
      <c r="AA14" s="35">
        <v>10</v>
      </c>
      <c r="AB14" s="11">
        <f t="shared" si="0"/>
        <v>0.25094102885821828</v>
      </c>
      <c r="AC14" s="6"/>
      <c r="AD14" s="2"/>
      <c r="AE14" s="6"/>
      <c r="AF14" s="6"/>
      <c r="AG14" s="6"/>
      <c r="AH14" s="6"/>
    </row>
    <row r="15" spans="1:34" x14ac:dyDescent="0.35">
      <c r="A15" s="4">
        <v>4</v>
      </c>
      <c r="B15" s="4" t="s">
        <v>16</v>
      </c>
      <c r="C15" s="4"/>
      <c r="D15" s="4"/>
      <c r="E15" s="33">
        <v>92</v>
      </c>
      <c r="F15" s="33">
        <v>137</v>
      </c>
      <c r="G15" s="40">
        <f t="shared" si="1"/>
        <v>229</v>
      </c>
      <c r="H15" s="11">
        <f t="shared" si="2"/>
        <v>5.7465495608531993</v>
      </c>
      <c r="I15" s="33">
        <v>12</v>
      </c>
      <c r="J15" s="33">
        <v>22</v>
      </c>
      <c r="K15" s="40">
        <f t="shared" si="3"/>
        <v>34</v>
      </c>
      <c r="L15" s="11">
        <f t="shared" si="4"/>
        <v>0.85319949811794238</v>
      </c>
      <c r="N15" s="4">
        <v>9</v>
      </c>
      <c r="O15" s="34" t="s">
        <v>27</v>
      </c>
      <c r="P15" s="33"/>
      <c r="Q15" s="33"/>
      <c r="R15" s="32">
        <f t="shared" si="5"/>
        <v>0</v>
      </c>
      <c r="S15" s="11">
        <f t="shared" si="6"/>
        <v>0</v>
      </c>
      <c r="T15" s="33"/>
      <c r="U15" s="33"/>
      <c r="V15" s="32">
        <f t="shared" si="7"/>
        <v>0</v>
      </c>
      <c r="W15" s="11">
        <f t="shared" si="8"/>
        <v>0</v>
      </c>
      <c r="Y15" s="4">
        <v>12</v>
      </c>
      <c r="Z15" s="49" t="s">
        <v>64</v>
      </c>
      <c r="AA15" s="35">
        <v>8</v>
      </c>
      <c r="AB15" s="11">
        <f t="shared" si="0"/>
        <v>0.20075282308657463</v>
      </c>
      <c r="AC15" s="6"/>
      <c r="AD15" s="2"/>
      <c r="AE15" s="6"/>
      <c r="AF15" s="6"/>
      <c r="AG15" s="6"/>
      <c r="AH15" s="6"/>
    </row>
    <row r="16" spans="1:34" x14ac:dyDescent="0.35">
      <c r="A16" s="105" t="s">
        <v>1</v>
      </c>
      <c r="B16" s="105"/>
      <c r="C16" s="21"/>
      <c r="D16" s="21"/>
      <c r="E16" s="41">
        <f>SUM(E12:E15)</f>
        <v>328</v>
      </c>
      <c r="F16" s="41">
        <f t="shared" ref="F16" si="10">SUM(F12:F15)</f>
        <v>356</v>
      </c>
      <c r="G16" s="41">
        <f t="shared" ref="G16" si="11">SUM(G12:G15)</f>
        <v>684</v>
      </c>
      <c r="H16" s="43">
        <f t="shared" si="2"/>
        <v>17.164366373902133</v>
      </c>
      <c r="I16" s="41">
        <f t="shared" ref="I16" si="12">SUM(I12:I15)</f>
        <v>40</v>
      </c>
      <c r="J16" s="41">
        <f t="shared" ref="J16" si="13">SUM(J12:J15)</f>
        <v>111</v>
      </c>
      <c r="K16" s="41">
        <f t="shared" ref="K16" si="14">SUM(K12:K15)</f>
        <v>151</v>
      </c>
      <c r="L16" s="43">
        <f t="shared" si="4"/>
        <v>3.7892095357590962</v>
      </c>
      <c r="N16" s="107" t="s">
        <v>3</v>
      </c>
      <c r="O16" s="108"/>
      <c r="P16" s="40">
        <f>SUM(P7:P15)</f>
        <v>1233</v>
      </c>
      <c r="Q16" s="40">
        <f t="shared" ref="Q16:U16" si="15">SUM(Q7:Q15)</f>
        <v>1120</v>
      </c>
      <c r="R16" s="32">
        <f t="shared" si="5"/>
        <v>2353</v>
      </c>
      <c r="S16" s="11">
        <f t="shared" si="6"/>
        <v>59.046424090338768</v>
      </c>
      <c r="T16" s="40">
        <f t="shared" si="15"/>
        <v>649</v>
      </c>
      <c r="U16" s="40">
        <f t="shared" si="15"/>
        <v>983</v>
      </c>
      <c r="V16" s="32">
        <f t="shared" si="7"/>
        <v>1632</v>
      </c>
      <c r="W16" s="11">
        <f t="shared" si="8"/>
        <v>40.953575909661225</v>
      </c>
      <c r="Y16" s="4">
        <v>13</v>
      </c>
      <c r="Z16" s="49" t="s">
        <v>59</v>
      </c>
      <c r="AA16" s="35">
        <v>9</v>
      </c>
      <c r="AB16" s="11">
        <f t="shared" si="0"/>
        <v>0.2258469259723965</v>
      </c>
      <c r="AC16" s="6"/>
      <c r="AD16" s="2"/>
      <c r="AE16" s="6"/>
      <c r="AF16" s="6"/>
      <c r="AG16" s="6"/>
      <c r="AH16" s="6"/>
    </row>
    <row r="17" spans="1:34" x14ac:dyDescent="0.35">
      <c r="A17" s="4">
        <v>1</v>
      </c>
      <c r="B17" s="4" t="s">
        <v>17</v>
      </c>
      <c r="C17" s="4"/>
      <c r="D17" s="4"/>
      <c r="E17" s="33">
        <v>160</v>
      </c>
      <c r="F17" s="33">
        <v>186</v>
      </c>
      <c r="G17" s="40">
        <f t="shared" si="1"/>
        <v>346</v>
      </c>
      <c r="H17" s="11">
        <f t="shared" si="2"/>
        <v>8.682559598494354</v>
      </c>
      <c r="I17" s="33">
        <v>146</v>
      </c>
      <c r="J17" s="33">
        <v>276</v>
      </c>
      <c r="K17" s="40">
        <f t="shared" si="3"/>
        <v>422</v>
      </c>
      <c r="L17" s="11">
        <f t="shared" si="4"/>
        <v>10.589711417816813</v>
      </c>
      <c r="N17" s="2" t="s">
        <v>129</v>
      </c>
      <c r="O17" s="2"/>
      <c r="P17" s="2"/>
      <c r="Q17" s="2"/>
      <c r="R17" s="2"/>
      <c r="S17" s="2"/>
      <c r="Y17" s="4">
        <v>14</v>
      </c>
      <c r="Z17" s="49" t="s">
        <v>167</v>
      </c>
      <c r="AA17" s="35">
        <v>8</v>
      </c>
      <c r="AB17" s="11">
        <f t="shared" si="0"/>
        <v>0.20075282308657463</v>
      </c>
      <c r="AC17" s="6"/>
      <c r="AD17" s="2"/>
      <c r="AE17" s="6"/>
      <c r="AF17" s="6"/>
      <c r="AG17" s="6"/>
      <c r="AH17" s="6"/>
    </row>
    <row r="18" spans="1:34" x14ac:dyDescent="0.35">
      <c r="A18" s="4">
        <v>2</v>
      </c>
      <c r="B18" s="4" t="s">
        <v>18</v>
      </c>
      <c r="C18" s="4"/>
      <c r="D18" s="4"/>
      <c r="E18" s="33">
        <v>199</v>
      </c>
      <c r="F18" s="33">
        <v>190</v>
      </c>
      <c r="G18" s="40">
        <f t="shared" si="1"/>
        <v>389</v>
      </c>
      <c r="H18" s="11">
        <f t="shared" si="2"/>
        <v>9.7616060225846937</v>
      </c>
      <c r="I18" s="33">
        <v>64</v>
      </c>
      <c r="J18" s="33">
        <v>90</v>
      </c>
      <c r="K18" s="40">
        <f t="shared" si="3"/>
        <v>154</v>
      </c>
      <c r="L18" s="11">
        <f t="shared" si="4"/>
        <v>3.8644918444165621</v>
      </c>
      <c r="Y18" s="4">
        <v>15</v>
      </c>
      <c r="Z18" s="49" t="s">
        <v>63</v>
      </c>
      <c r="AA18" s="35">
        <v>30</v>
      </c>
      <c r="AB18" s="11">
        <f t="shared" si="0"/>
        <v>0.75282308657465491</v>
      </c>
      <c r="AC18" s="6"/>
      <c r="AD18" s="2"/>
      <c r="AE18" s="6"/>
      <c r="AF18" s="6"/>
      <c r="AG18" s="6"/>
      <c r="AH18" s="6"/>
    </row>
    <row r="19" spans="1:34" x14ac:dyDescent="0.35">
      <c r="A19" s="4">
        <v>3</v>
      </c>
      <c r="B19" s="4" t="s">
        <v>19</v>
      </c>
      <c r="C19" s="4"/>
      <c r="D19" s="4"/>
      <c r="E19" s="33">
        <v>151</v>
      </c>
      <c r="F19" s="33">
        <v>143</v>
      </c>
      <c r="G19" s="40">
        <f t="shared" si="1"/>
        <v>294</v>
      </c>
      <c r="H19" s="11">
        <f t="shared" si="2"/>
        <v>7.3776662484316189</v>
      </c>
      <c r="I19" s="33">
        <v>47</v>
      </c>
      <c r="J19" s="33">
        <v>72</v>
      </c>
      <c r="K19" s="40">
        <f t="shared" si="3"/>
        <v>119</v>
      </c>
      <c r="L19" s="11">
        <f t="shared" si="4"/>
        <v>2.9861982434127978</v>
      </c>
      <c r="Y19" s="4">
        <v>16</v>
      </c>
      <c r="Z19" s="49" t="s">
        <v>168</v>
      </c>
      <c r="AA19" s="35">
        <v>43</v>
      </c>
      <c r="AB19" s="11">
        <f t="shared" si="0"/>
        <v>1.0790464240903388</v>
      </c>
      <c r="AC19" s="6"/>
      <c r="AD19" s="2"/>
      <c r="AE19" s="6"/>
      <c r="AF19" s="6"/>
      <c r="AG19" s="6"/>
      <c r="AH19" s="6"/>
    </row>
    <row r="20" spans="1:34" x14ac:dyDescent="0.35">
      <c r="A20" s="4">
        <v>4</v>
      </c>
      <c r="B20" s="4" t="s">
        <v>20</v>
      </c>
      <c r="C20" s="4"/>
      <c r="D20" s="4"/>
      <c r="E20" s="33">
        <v>189</v>
      </c>
      <c r="F20" s="33">
        <v>172</v>
      </c>
      <c r="G20" s="40">
        <f t="shared" si="1"/>
        <v>361</v>
      </c>
      <c r="H20" s="11">
        <f t="shared" si="2"/>
        <v>9.0589711417816812</v>
      </c>
      <c r="I20" s="33">
        <v>83</v>
      </c>
      <c r="J20" s="33">
        <v>94</v>
      </c>
      <c r="K20" s="40">
        <f t="shared" si="3"/>
        <v>177</v>
      </c>
      <c r="L20" s="11">
        <f t="shared" si="4"/>
        <v>4.4416562107904642</v>
      </c>
      <c r="Y20" s="4">
        <v>17</v>
      </c>
      <c r="Z20" s="49" t="s">
        <v>169</v>
      </c>
      <c r="AA20" s="35">
        <v>11</v>
      </c>
      <c r="AB20" s="11">
        <f t="shared" si="0"/>
        <v>0.27603513174404015</v>
      </c>
      <c r="AC20" s="6"/>
      <c r="AD20" s="2"/>
      <c r="AE20" s="6"/>
      <c r="AF20" s="6"/>
      <c r="AG20" s="6"/>
      <c r="AH20" s="6"/>
    </row>
    <row r="21" spans="1:34" x14ac:dyDescent="0.35">
      <c r="A21" s="109" t="s">
        <v>1</v>
      </c>
      <c r="B21" s="109"/>
      <c r="C21" s="19"/>
      <c r="D21" s="19"/>
      <c r="E21" s="41">
        <f>SUM(E17:E20)</f>
        <v>699</v>
      </c>
      <c r="F21" s="41">
        <f t="shared" ref="F21" si="16">SUM(F17:F20)</f>
        <v>691</v>
      </c>
      <c r="G21" s="41">
        <f t="shared" ref="G21" si="17">SUM(G17:G20)</f>
        <v>1390</v>
      </c>
      <c r="H21" s="43">
        <f t="shared" si="2"/>
        <v>34.880803011292343</v>
      </c>
      <c r="I21" s="41">
        <f t="shared" ref="I21" si="18">SUM(I17:I20)</f>
        <v>340</v>
      </c>
      <c r="J21" s="41">
        <f t="shared" ref="J21" si="19">SUM(J17:J20)</f>
        <v>532</v>
      </c>
      <c r="K21" s="41">
        <f t="shared" ref="K21" si="20">SUM(K17:K20)</f>
        <v>872</v>
      </c>
      <c r="L21" s="43">
        <f t="shared" si="4"/>
        <v>21.882057716436638</v>
      </c>
      <c r="N21" s="2" t="s">
        <v>110</v>
      </c>
      <c r="O21" s="2"/>
      <c r="P21" s="2"/>
      <c r="Q21" s="2"/>
      <c r="R21" s="2"/>
      <c r="S21" s="2"/>
      <c r="X21" s="45">
        <v>1747</v>
      </c>
      <c r="Y21" s="4">
        <v>18</v>
      </c>
      <c r="Z21" s="49" t="s">
        <v>170</v>
      </c>
      <c r="AA21" s="35">
        <v>19</v>
      </c>
      <c r="AB21" s="11">
        <f t="shared" si="0"/>
        <v>0.47678795483061481</v>
      </c>
      <c r="AC21" s="6"/>
      <c r="AD21" s="17"/>
      <c r="AE21" s="6"/>
      <c r="AF21" s="6"/>
      <c r="AG21" s="6"/>
      <c r="AH21" s="6"/>
    </row>
    <row r="22" spans="1:34" ht="15" customHeight="1" x14ac:dyDescent="0.35">
      <c r="A22" s="4">
        <v>1</v>
      </c>
      <c r="B22" s="4" t="s">
        <v>21</v>
      </c>
      <c r="C22" s="4"/>
      <c r="D22" s="4"/>
      <c r="E22" s="33">
        <v>75</v>
      </c>
      <c r="F22" s="33">
        <v>43</v>
      </c>
      <c r="G22" s="40">
        <f t="shared" si="1"/>
        <v>118</v>
      </c>
      <c r="H22" s="11">
        <f t="shared" si="2"/>
        <v>2.9611041405269765</v>
      </c>
      <c r="I22" s="33">
        <v>221</v>
      </c>
      <c r="J22" s="33">
        <v>212</v>
      </c>
      <c r="K22" s="40">
        <f t="shared" si="3"/>
        <v>433</v>
      </c>
      <c r="L22" s="11">
        <f t="shared" si="4"/>
        <v>10.865746549560853</v>
      </c>
      <c r="N22" s="110" t="s">
        <v>0</v>
      </c>
      <c r="O22" s="111" t="s">
        <v>26</v>
      </c>
      <c r="P22" s="110" t="s">
        <v>83</v>
      </c>
      <c r="Q22" s="110" t="s">
        <v>6</v>
      </c>
      <c r="R22" s="110" t="s">
        <v>84</v>
      </c>
      <c r="S22" s="110" t="s">
        <v>6</v>
      </c>
      <c r="T22" s="16"/>
      <c r="U22" s="16"/>
      <c r="V22" s="16"/>
      <c r="W22" s="16"/>
      <c r="Y22" s="4">
        <v>19</v>
      </c>
      <c r="Z22" s="49" t="s">
        <v>171</v>
      </c>
      <c r="AA22" s="35">
        <v>25</v>
      </c>
      <c r="AB22" s="11">
        <f t="shared" si="0"/>
        <v>0.62735257214554585</v>
      </c>
      <c r="AC22" s="6"/>
      <c r="AD22" s="2"/>
      <c r="AE22" s="6"/>
      <c r="AF22" s="6"/>
      <c r="AG22" s="6"/>
      <c r="AH22" s="6"/>
    </row>
    <row r="23" spans="1:34" x14ac:dyDescent="0.35">
      <c r="A23" s="4">
        <v>2</v>
      </c>
      <c r="B23" s="4" t="s">
        <v>22</v>
      </c>
      <c r="C23" s="4"/>
      <c r="D23" s="4"/>
      <c r="E23" s="33">
        <v>48</v>
      </c>
      <c r="F23" s="33">
        <v>20</v>
      </c>
      <c r="G23" s="40">
        <f t="shared" si="1"/>
        <v>68</v>
      </c>
      <c r="H23" s="11">
        <f t="shared" si="2"/>
        <v>1.7063989962358848</v>
      </c>
      <c r="I23" s="33">
        <v>48</v>
      </c>
      <c r="J23" s="33">
        <v>126</v>
      </c>
      <c r="K23" s="40">
        <f t="shared" si="3"/>
        <v>174</v>
      </c>
      <c r="L23" s="11">
        <f t="shared" si="4"/>
        <v>4.3663739021329988</v>
      </c>
      <c r="N23" s="110"/>
      <c r="O23" s="111"/>
      <c r="P23" s="110"/>
      <c r="Q23" s="110"/>
      <c r="R23" s="110"/>
      <c r="S23" s="110"/>
      <c r="T23" s="14"/>
      <c r="U23" s="14"/>
      <c r="V23" s="14"/>
      <c r="W23" s="14"/>
      <c r="Y23" s="4">
        <v>20</v>
      </c>
      <c r="Z23" s="49" t="s">
        <v>172</v>
      </c>
      <c r="AA23" s="35">
        <v>207</v>
      </c>
      <c r="AB23" s="11">
        <f t="shared" si="0"/>
        <v>5.1944792973651195</v>
      </c>
      <c r="AC23" s="6"/>
      <c r="AD23" s="2"/>
      <c r="AE23" s="6"/>
      <c r="AF23" s="6"/>
      <c r="AG23" s="6"/>
      <c r="AH23" s="6"/>
    </row>
    <row r="24" spans="1:34" x14ac:dyDescent="0.35">
      <c r="A24" s="4">
        <v>3</v>
      </c>
      <c r="B24" s="4" t="s">
        <v>23</v>
      </c>
      <c r="C24" s="4"/>
      <c r="D24" s="4"/>
      <c r="E24" s="33">
        <v>11</v>
      </c>
      <c r="F24" s="33">
        <v>8</v>
      </c>
      <c r="G24" s="40">
        <f t="shared" si="1"/>
        <v>19</v>
      </c>
      <c r="H24" s="11">
        <f t="shared" si="2"/>
        <v>0.47678795483061481</v>
      </c>
      <c r="I24" s="33"/>
      <c r="J24" s="33"/>
      <c r="K24" s="40">
        <f t="shared" si="3"/>
        <v>0</v>
      </c>
      <c r="L24" s="11">
        <f t="shared" si="4"/>
        <v>0</v>
      </c>
      <c r="N24" s="110"/>
      <c r="O24" s="111"/>
      <c r="P24" s="110"/>
      <c r="Q24" s="110"/>
      <c r="R24" s="110"/>
      <c r="S24" s="110"/>
      <c r="T24" s="15"/>
      <c r="U24" s="15"/>
      <c r="V24" s="14"/>
      <c r="W24" s="14"/>
      <c r="Y24" s="4">
        <v>21</v>
      </c>
      <c r="Z24" s="49" t="s">
        <v>173</v>
      </c>
      <c r="AA24" s="35">
        <v>33</v>
      </c>
      <c r="AB24" s="11">
        <f t="shared" si="0"/>
        <v>0.82810539523212046</v>
      </c>
      <c r="AC24" s="6"/>
      <c r="AD24" s="2"/>
      <c r="AE24" s="6"/>
      <c r="AF24" s="6"/>
      <c r="AG24" s="6"/>
      <c r="AH24" s="6"/>
    </row>
    <row r="25" spans="1:34" x14ac:dyDescent="0.35">
      <c r="A25" s="4">
        <v>4</v>
      </c>
      <c r="B25" s="4" t="s">
        <v>24</v>
      </c>
      <c r="C25" s="4"/>
      <c r="D25" s="4"/>
      <c r="E25" s="33"/>
      <c r="F25" s="33"/>
      <c r="G25" s="40">
        <f t="shared" si="1"/>
        <v>0</v>
      </c>
      <c r="H25" s="11">
        <f t="shared" si="2"/>
        <v>0</v>
      </c>
      <c r="I25" s="33"/>
      <c r="J25" s="33"/>
      <c r="K25" s="40">
        <f t="shared" si="3"/>
        <v>0</v>
      </c>
      <c r="L25" s="11">
        <f t="shared" si="4"/>
        <v>0</v>
      </c>
      <c r="N25" s="4">
        <v>1</v>
      </c>
      <c r="O25" s="36" t="s">
        <v>2</v>
      </c>
      <c r="P25" s="35">
        <v>67</v>
      </c>
      <c r="Q25" s="11">
        <f>P25/$X$21*100</f>
        <v>3.8351459645105899</v>
      </c>
      <c r="R25" s="37">
        <v>0</v>
      </c>
      <c r="S25" s="11">
        <f>R25/$X$21*100</f>
        <v>0</v>
      </c>
      <c r="T25" s="9"/>
      <c r="U25" s="9"/>
      <c r="V25" s="9"/>
      <c r="W25" s="9"/>
      <c r="Y25" s="4">
        <v>22</v>
      </c>
      <c r="Z25" s="49" t="s">
        <v>174</v>
      </c>
      <c r="AA25" s="35">
        <v>20</v>
      </c>
      <c r="AB25" s="11">
        <f t="shared" si="0"/>
        <v>0.50188205771643657</v>
      </c>
      <c r="AC25" s="6"/>
      <c r="AD25" s="2"/>
      <c r="AE25" s="6"/>
      <c r="AF25" s="6"/>
      <c r="AG25" s="6"/>
      <c r="AH25" s="6"/>
    </row>
    <row r="26" spans="1:34" x14ac:dyDescent="0.35">
      <c r="A26" s="4">
        <v>5</v>
      </c>
      <c r="B26" s="4" t="s">
        <v>25</v>
      </c>
      <c r="C26" s="4"/>
      <c r="D26" s="4"/>
      <c r="E26" s="4"/>
      <c r="F26" s="4"/>
      <c r="G26" s="40">
        <f t="shared" si="1"/>
        <v>0</v>
      </c>
      <c r="H26" s="11">
        <f t="shared" si="2"/>
        <v>0</v>
      </c>
      <c r="I26" s="4"/>
      <c r="J26" s="4"/>
      <c r="K26" s="40">
        <f t="shared" si="3"/>
        <v>0</v>
      </c>
      <c r="L26" s="11">
        <f t="shared" si="4"/>
        <v>0</v>
      </c>
      <c r="N26" s="4">
        <v>2</v>
      </c>
      <c r="O26" s="36" t="s">
        <v>33</v>
      </c>
      <c r="P26" s="35">
        <v>63</v>
      </c>
      <c r="Q26" s="11">
        <f t="shared" ref="Q26:S34" si="21">P26/$X$21*100</f>
        <v>3.6061820263308531</v>
      </c>
      <c r="R26" s="37">
        <v>0</v>
      </c>
      <c r="S26" s="11">
        <f t="shared" si="21"/>
        <v>0</v>
      </c>
      <c r="T26" s="9"/>
      <c r="U26" s="9"/>
      <c r="V26" s="9"/>
      <c r="W26" s="9"/>
      <c r="Y26" s="4">
        <v>23</v>
      </c>
      <c r="Z26" s="49" t="s">
        <v>175</v>
      </c>
      <c r="AA26" s="35">
        <v>20</v>
      </c>
      <c r="AB26" s="11">
        <f t="shared" si="0"/>
        <v>0.50188205771643657</v>
      </c>
      <c r="AC26" s="6"/>
      <c r="AD26" s="2"/>
      <c r="AE26" s="6"/>
      <c r="AF26" s="6"/>
      <c r="AG26" s="6"/>
      <c r="AH26" s="6"/>
    </row>
    <row r="27" spans="1:34" x14ac:dyDescent="0.35">
      <c r="A27" s="109" t="s">
        <v>1</v>
      </c>
      <c r="B27" s="109"/>
      <c r="C27" s="19"/>
      <c r="D27" s="19"/>
      <c r="E27" s="42">
        <f>SUM(E22:E26)</f>
        <v>134</v>
      </c>
      <c r="F27" s="42">
        <f t="shared" ref="F27:K27" si="22">SUM(F22:F26)</f>
        <v>71</v>
      </c>
      <c r="G27" s="42">
        <f t="shared" si="22"/>
        <v>205</v>
      </c>
      <c r="H27" s="43">
        <f t="shared" si="2"/>
        <v>5.144291091593475</v>
      </c>
      <c r="I27" s="41">
        <f t="shared" si="22"/>
        <v>269</v>
      </c>
      <c r="J27" s="41">
        <f t="shared" si="22"/>
        <v>338</v>
      </c>
      <c r="K27" s="41">
        <f t="shared" si="22"/>
        <v>607</v>
      </c>
      <c r="L27" s="43">
        <f t="shared" si="4"/>
        <v>15.23212045169385</v>
      </c>
      <c r="N27" s="4">
        <v>3</v>
      </c>
      <c r="O27" s="36" t="s">
        <v>32</v>
      </c>
      <c r="P27" s="35">
        <v>560</v>
      </c>
      <c r="Q27" s="11">
        <f t="shared" si="21"/>
        <v>32.054951345163133</v>
      </c>
      <c r="R27" s="37">
        <v>15</v>
      </c>
      <c r="S27" s="11">
        <f t="shared" si="21"/>
        <v>0.85861476817401272</v>
      </c>
      <c r="T27" s="9"/>
      <c r="U27" s="9"/>
      <c r="V27" s="9"/>
      <c r="W27" s="9"/>
      <c r="Y27" s="4">
        <v>24</v>
      </c>
      <c r="Z27" s="49" t="s">
        <v>176</v>
      </c>
      <c r="AA27" s="35">
        <v>28</v>
      </c>
      <c r="AB27" s="11">
        <f t="shared" si="0"/>
        <v>0.70263488080301129</v>
      </c>
      <c r="AC27" s="6"/>
      <c r="AD27" s="2"/>
      <c r="AE27" s="6"/>
      <c r="AF27" s="6"/>
      <c r="AG27" s="6"/>
      <c r="AH27" s="6"/>
    </row>
    <row r="28" spans="1:34" x14ac:dyDescent="0.35">
      <c r="A28" s="102" t="s">
        <v>3</v>
      </c>
      <c r="B28" s="102"/>
      <c r="C28" s="7"/>
      <c r="D28" s="7"/>
      <c r="E28" s="40">
        <f>E27+E21+E16+E11</f>
        <v>1233</v>
      </c>
      <c r="F28" s="40">
        <f t="shared" ref="F28:K28" si="23">F27+F21+F16+F11</f>
        <v>1120</v>
      </c>
      <c r="G28" s="40">
        <f t="shared" si="23"/>
        <v>2353</v>
      </c>
      <c r="H28" s="11">
        <f t="shared" si="2"/>
        <v>59.046424090338768</v>
      </c>
      <c r="I28" s="40">
        <f t="shared" si="23"/>
        <v>649</v>
      </c>
      <c r="J28" s="40">
        <f t="shared" si="23"/>
        <v>983</v>
      </c>
      <c r="K28" s="40">
        <f t="shared" si="23"/>
        <v>1632</v>
      </c>
      <c r="L28" s="11">
        <f t="shared" si="4"/>
        <v>40.953575909661225</v>
      </c>
      <c r="N28" s="4">
        <v>4</v>
      </c>
      <c r="O28" s="36" t="s">
        <v>156</v>
      </c>
      <c r="P28" s="35">
        <v>7</v>
      </c>
      <c r="Q28" s="11">
        <f t="shared" si="21"/>
        <v>0.40068689181453926</v>
      </c>
      <c r="R28" s="37">
        <v>1</v>
      </c>
      <c r="S28" s="11">
        <f t="shared" si="21"/>
        <v>5.7240984544934169E-2</v>
      </c>
      <c r="T28" s="9"/>
      <c r="U28" s="9"/>
      <c r="V28" s="9"/>
      <c r="W28" s="9"/>
      <c r="Y28" s="4">
        <v>25</v>
      </c>
      <c r="Z28" s="49" t="s">
        <v>177</v>
      </c>
      <c r="AA28" s="35">
        <v>24</v>
      </c>
      <c r="AB28" s="11">
        <f t="shared" si="0"/>
        <v>0.60225846925972404</v>
      </c>
      <c r="AC28" s="6"/>
      <c r="AD28" s="2"/>
      <c r="AE28" s="6"/>
      <c r="AF28" s="6"/>
      <c r="AG28" s="6"/>
      <c r="AH28" s="6"/>
    </row>
    <row r="29" spans="1:34" x14ac:dyDescent="0.35">
      <c r="A29" s="2" t="s">
        <v>129</v>
      </c>
      <c r="B29" s="2"/>
      <c r="C29" s="2"/>
      <c r="D29" s="2"/>
      <c r="E29" s="2"/>
      <c r="F29" s="2"/>
      <c r="G29" s="2"/>
      <c r="H29" s="2"/>
      <c r="I29" s="2"/>
      <c r="N29" s="4">
        <v>5</v>
      </c>
      <c r="O29" s="36" t="s">
        <v>157</v>
      </c>
      <c r="P29" s="35">
        <v>2</v>
      </c>
      <c r="Q29" s="11">
        <f t="shared" si="21"/>
        <v>0.11448196908986834</v>
      </c>
      <c r="R29" s="37">
        <v>8</v>
      </c>
      <c r="S29" s="11">
        <f t="shared" si="21"/>
        <v>0.45792787635947335</v>
      </c>
      <c r="T29" s="9"/>
      <c r="U29" s="9"/>
      <c r="V29" s="9"/>
      <c r="W29" s="9"/>
      <c r="Y29" s="4">
        <v>26</v>
      </c>
      <c r="Z29" s="49" t="s">
        <v>178</v>
      </c>
      <c r="AA29" s="35">
        <v>142</v>
      </c>
      <c r="AB29" s="11">
        <f t="shared" si="0"/>
        <v>3.5633626097866999</v>
      </c>
      <c r="AC29" s="6"/>
      <c r="AD29" s="2"/>
      <c r="AE29" s="6"/>
      <c r="AF29" s="6"/>
      <c r="AG29" s="6"/>
      <c r="AH29" s="6"/>
    </row>
    <row r="30" spans="1:34" x14ac:dyDescent="0.35">
      <c r="A30" s="2"/>
      <c r="B30" s="2"/>
      <c r="C30" s="2"/>
      <c r="D30" s="2"/>
      <c r="E30" s="2"/>
      <c r="F30" s="2"/>
      <c r="G30" s="2"/>
      <c r="H30" s="2"/>
      <c r="I30" s="2"/>
      <c r="N30" s="4">
        <v>6</v>
      </c>
      <c r="O30" s="36" t="s">
        <v>158</v>
      </c>
      <c r="P30" s="35">
        <v>233</v>
      </c>
      <c r="Q30" s="11">
        <f t="shared" si="21"/>
        <v>13.337149398969661</v>
      </c>
      <c r="R30" s="37">
        <v>14</v>
      </c>
      <c r="S30" s="11">
        <f t="shared" si="21"/>
        <v>0.80137378362907852</v>
      </c>
      <c r="T30" s="9"/>
      <c r="U30" s="9"/>
      <c r="V30" s="9"/>
      <c r="W30" s="9"/>
      <c r="Y30" s="4">
        <v>27</v>
      </c>
      <c r="Z30" s="49" t="s">
        <v>179</v>
      </c>
      <c r="AA30" s="35">
        <v>23</v>
      </c>
      <c r="AB30" s="11">
        <f t="shared" si="0"/>
        <v>0.57716436637390212</v>
      </c>
      <c r="AC30" s="6"/>
      <c r="AD30" s="2"/>
      <c r="AE30" s="6"/>
      <c r="AF30" s="6"/>
      <c r="AG30" s="6"/>
      <c r="AH30" s="6"/>
    </row>
    <row r="31" spans="1:34" x14ac:dyDescent="0.35">
      <c r="A31" s="2"/>
      <c r="B31" s="2"/>
      <c r="C31" s="2"/>
      <c r="D31" s="2"/>
      <c r="E31" s="2"/>
      <c r="F31" s="2"/>
      <c r="G31" s="2"/>
      <c r="H31" s="2"/>
      <c r="I31" s="2"/>
      <c r="N31" s="4">
        <v>7</v>
      </c>
      <c r="O31" s="36" t="s">
        <v>160</v>
      </c>
      <c r="P31" s="35">
        <v>336</v>
      </c>
      <c r="Q31" s="11">
        <f t="shared" si="21"/>
        <v>19.232970807097882</v>
      </c>
      <c r="R31" s="37">
        <v>438</v>
      </c>
      <c r="S31" s="11">
        <f t="shared" si="21"/>
        <v>25.071551230681166</v>
      </c>
      <c r="T31" s="9"/>
      <c r="U31" s="9"/>
      <c r="V31" s="9"/>
      <c r="W31" s="9"/>
      <c r="Y31" s="4">
        <v>28</v>
      </c>
      <c r="Z31" s="49" t="s">
        <v>180</v>
      </c>
      <c r="AA31" s="35">
        <v>28</v>
      </c>
      <c r="AB31" s="11">
        <f t="shared" si="0"/>
        <v>0.70263488080301129</v>
      </c>
      <c r="AC31" s="6"/>
      <c r="AD31" s="2"/>
      <c r="AE31" s="6"/>
      <c r="AF31" s="6"/>
      <c r="AG31" s="6"/>
      <c r="AH31" s="6"/>
    </row>
    <row r="32" spans="1:34" x14ac:dyDescent="0.35">
      <c r="A32" s="2"/>
      <c r="B32" s="2"/>
      <c r="C32" s="2"/>
      <c r="D32" s="2"/>
      <c r="E32" s="2"/>
      <c r="F32" s="2"/>
      <c r="G32" s="2"/>
      <c r="H32" s="2"/>
      <c r="I32" s="2"/>
      <c r="N32" s="4">
        <v>8</v>
      </c>
      <c r="O32" s="36" t="s">
        <v>28</v>
      </c>
      <c r="P32" s="35">
        <v>3</v>
      </c>
      <c r="Q32" s="11">
        <f t="shared" si="21"/>
        <v>0.17172295363480253</v>
      </c>
      <c r="R32" s="37"/>
      <c r="S32" s="11">
        <f t="shared" si="21"/>
        <v>0</v>
      </c>
      <c r="T32" s="9"/>
      <c r="U32" s="9"/>
      <c r="V32" s="9"/>
      <c r="W32" s="9"/>
      <c r="Y32" s="4">
        <v>29</v>
      </c>
      <c r="Z32" s="49" t="s">
        <v>181</v>
      </c>
      <c r="AA32" s="35">
        <f>58+63</f>
        <v>121</v>
      </c>
      <c r="AB32" s="11">
        <f t="shared" si="0"/>
        <v>3.0363864491844419</v>
      </c>
      <c r="AC32" s="6"/>
      <c r="AD32" s="2"/>
      <c r="AE32" s="6"/>
      <c r="AF32" s="6"/>
      <c r="AG32" s="6"/>
      <c r="AH32" s="6"/>
    </row>
    <row r="33" spans="1:34" x14ac:dyDescent="0.35">
      <c r="A33" s="2"/>
      <c r="B33" s="2"/>
      <c r="C33" s="2"/>
      <c r="D33" s="2"/>
      <c r="E33" s="2"/>
      <c r="H33" s="2"/>
      <c r="I33" s="2"/>
      <c r="N33" s="4">
        <v>9</v>
      </c>
      <c r="O33" s="36" t="s">
        <v>27</v>
      </c>
      <c r="P33" s="35">
        <v>0</v>
      </c>
      <c r="Q33" s="11">
        <f t="shared" si="21"/>
        <v>0</v>
      </c>
      <c r="R33" s="37"/>
      <c r="S33" s="11">
        <f t="shared" si="21"/>
        <v>0</v>
      </c>
      <c r="T33" s="9"/>
      <c r="U33" s="9"/>
      <c r="V33" s="9"/>
      <c r="W33" s="9"/>
      <c r="Y33" s="4">
        <v>30</v>
      </c>
      <c r="Z33" s="49" t="s">
        <v>182</v>
      </c>
      <c r="AA33" s="35">
        <v>24</v>
      </c>
      <c r="AB33" s="11">
        <f t="shared" si="0"/>
        <v>0.60225846925972404</v>
      </c>
      <c r="AC33" s="6"/>
      <c r="AD33" s="2"/>
      <c r="AE33" s="6"/>
      <c r="AF33" s="6"/>
      <c r="AG33" s="6"/>
      <c r="AH33" s="6"/>
    </row>
    <row r="34" spans="1:34" x14ac:dyDescent="0.35">
      <c r="A34" s="2"/>
      <c r="B34" s="2"/>
      <c r="C34" s="2"/>
      <c r="D34" s="2"/>
      <c r="E34" s="2"/>
      <c r="H34" s="2"/>
      <c r="I34" s="2"/>
      <c r="N34" s="102" t="s">
        <v>3</v>
      </c>
      <c r="O34" s="102"/>
      <c r="P34" s="7">
        <f>SUM(P25:P33)</f>
        <v>1271</v>
      </c>
      <c r="Q34" s="11">
        <f t="shared" si="21"/>
        <v>72.753291356611342</v>
      </c>
      <c r="R34" s="7">
        <f t="shared" ref="R34" si="24">SUM(R25:R33)</f>
        <v>476</v>
      </c>
      <c r="S34" s="11">
        <f t="shared" si="21"/>
        <v>27.246708643388668</v>
      </c>
      <c r="T34" s="9"/>
      <c r="U34" s="9"/>
      <c r="V34" s="9"/>
      <c r="W34" s="9"/>
      <c r="Y34" s="4">
        <v>31</v>
      </c>
      <c r="Z34" s="49" t="s">
        <v>183</v>
      </c>
      <c r="AA34" s="35">
        <v>34</v>
      </c>
      <c r="AB34" s="11">
        <f t="shared" si="0"/>
        <v>0.85319949811794238</v>
      </c>
      <c r="AC34" s="6"/>
      <c r="AD34" s="2"/>
      <c r="AE34" s="6"/>
      <c r="AF34" s="6"/>
      <c r="AG34" s="6"/>
      <c r="AH34" s="6"/>
    </row>
    <row r="35" spans="1:34" x14ac:dyDescent="0.35">
      <c r="G35" s="2"/>
      <c r="N35" s="2" t="s">
        <v>111</v>
      </c>
      <c r="O35" s="2"/>
      <c r="P35" s="2"/>
      <c r="Q35" s="2"/>
      <c r="R35" s="2"/>
      <c r="S35" s="2"/>
      <c r="Y35" s="4">
        <v>32</v>
      </c>
      <c r="Z35" s="49" t="s">
        <v>184</v>
      </c>
      <c r="AA35" s="35">
        <v>31</v>
      </c>
      <c r="AB35" s="11">
        <f t="shared" si="0"/>
        <v>0.77791718946047672</v>
      </c>
      <c r="AC35" s="6"/>
      <c r="AD35" s="2"/>
      <c r="AE35" s="6"/>
      <c r="AF35" s="6"/>
      <c r="AG35" s="6"/>
      <c r="AH35" s="6"/>
    </row>
    <row r="36" spans="1:34" x14ac:dyDescent="0.35">
      <c r="N36" s="2"/>
      <c r="Y36" s="4">
        <v>33</v>
      </c>
      <c r="Z36" s="49" t="s">
        <v>185</v>
      </c>
      <c r="AA36" s="35">
        <v>20</v>
      </c>
      <c r="AB36" s="11">
        <f t="shared" si="0"/>
        <v>0.50188205771643657</v>
      </c>
      <c r="AC36" s="6"/>
      <c r="AD36" s="2"/>
      <c r="AE36" s="6"/>
      <c r="AF36" s="6"/>
      <c r="AG36" s="6"/>
      <c r="AH36" s="6"/>
    </row>
    <row r="37" spans="1:34" x14ac:dyDescent="0.35">
      <c r="Y37" s="4">
        <v>34</v>
      </c>
      <c r="Z37" s="49" t="s">
        <v>186</v>
      </c>
      <c r="AA37" s="35">
        <v>25</v>
      </c>
      <c r="AB37" s="11">
        <f t="shared" si="0"/>
        <v>0.62735257214554585</v>
      </c>
      <c r="AC37" s="6"/>
      <c r="AD37" s="2"/>
    </row>
    <row r="38" spans="1:34" x14ac:dyDescent="0.35">
      <c r="Y38" s="4">
        <v>35</v>
      </c>
      <c r="Z38" s="49" t="s">
        <v>187</v>
      </c>
      <c r="AA38" s="35">
        <v>97</v>
      </c>
      <c r="AB38" s="11">
        <f t="shared" si="0"/>
        <v>2.4341279799247175</v>
      </c>
      <c r="AC38" s="6"/>
      <c r="AD38" s="2"/>
      <c r="AE38" s="6"/>
      <c r="AF38" s="6"/>
      <c r="AG38" s="6"/>
      <c r="AH38" s="6"/>
    </row>
    <row r="39" spans="1:34" x14ac:dyDescent="0.35">
      <c r="G39" s="2"/>
      <c r="Y39" s="4">
        <v>36</v>
      </c>
      <c r="Z39" s="49" t="s">
        <v>188</v>
      </c>
      <c r="AA39" s="35">
        <v>1</v>
      </c>
      <c r="AB39" s="11">
        <f t="shared" si="0"/>
        <v>2.5094102885821829E-2</v>
      </c>
      <c r="AC39" s="6"/>
      <c r="AD39" s="2"/>
      <c r="AE39" s="6"/>
      <c r="AF39" s="6"/>
      <c r="AG39" s="6"/>
      <c r="AH39" s="6"/>
    </row>
    <row r="40" spans="1:34" x14ac:dyDescent="0.35">
      <c r="W40" s="2"/>
      <c r="X40" s="2"/>
      <c r="Y40" s="4">
        <v>37</v>
      </c>
      <c r="Z40" s="49" t="s">
        <v>189</v>
      </c>
      <c r="AA40" s="35">
        <v>53</v>
      </c>
      <c r="AB40" s="11">
        <f t="shared" si="0"/>
        <v>1.3299874529485571</v>
      </c>
      <c r="AC40" s="6"/>
      <c r="AD40" s="2"/>
      <c r="AE40" s="6"/>
      <c r="AF40" s="6"/>
      <c r="AG40" s="6"/>
    </row>
    <row r="41" spans="1:34" x14ac:dyDescent="0.35">
      <c r="Y41" s="4">
        <v>38</v>
      </c>
      <c r="Z41" s="49" t="s">
        <v>190</v>
      </c>
      <c r="AA41" s="35">
        <v>30</v>
      </c>
      <c r="AB41" s="11">
        <f t="shared" si="0"/>
        <v>0.75282308657465491</v>
      </c>
      <c r="AC41" s="112"/>
      <c r="AD41" s="112"/>
      <c r="AE41" s="8"/>
    </row>
    <row r="42" spans="1:34" x14ac:dyDescent="0.35">
      <c r="Y42" s="4">
        <v>39</v>
      </c>
      <c r="Z42" s="49" t="s">
        <v>191</v>
      </c>
      <c r="AA42" s="35">
        <v>27</v>
      </c>
      <c r="AB42" s="11">
        <f t="shared" si="0"/>
        <v>0.67754077791718947</v>
      </c>
      <c r="AC42" s="2"/>
    </row>
    <row r="43" spans="1:34" x14ac:dyDescent="0.35">
      <c r="A43" s="2" t="s">
        <v>112</v>
      </c>
      <c r="B43" s="2"/>
      <c r="C43" s="2"/>
      <c r="D43" s="2"/>
      <c r="E43" s="2"/>
      <c r="F43" s="2"/>
      <c r="Y43" s="4">
        <v>40</v>
      </c>
      <c r="Z43" s="49" t="s">
        <v>192</v>
      </c>
      <c r="AA43" s="35">
        <v>47</v>
      </c>
      <c r="AB43" s="11">
        <f t="shared" si="0"/>
        <v>1.179422835633626</v>
      </c>
    </row>
    <row r="44" spans="1:34" x14ac:dyDescent="0.35">
      <c r="A44" s="2" t="s">
        <v>106</v>
      </c>
      <c r="B44" s="2"/>
      <c r="C44" s="2"/>
      <c r="D44" s="2"/>
      <c r="E44" s="2"/>
      <c r="F44" s="2"/>
      <c r="Y44" s="4">
        <v>41</v>
      </c>
      <c r="Z44" s="49" t="s">
        <v>67</v>
      </c>
      <c r="AA44" s="35">
        <v>10</v>
      </c>
      <c r="AB44" s="11">
        <f t="shared" si="0"/>
        <v>0.25094102885821828</v>
      </c>
    </row>
    <row r="45" spans="1:34" ht="14.5" customHeight="1" x14ac:dyDescent="0.35">
      <c r="A45" s="7" t="s">
        <v>0</v>
      </c>
      <c r="B45" s="113" t="s">
        <v>81</v>
      </c>
      <c r="C45" s="113"/>
      <c r="D45" s="113"/>
      <c r="E45" s="113"/>
      <c r="F45" s="113"/>
      <c r="G45" s="113" t="s">
        <v>79</v>
      </c>
      <c r="H45" s="113"/>
      <c r="I45" s="113" t="s">
        <v>80</v>
      </c>
      <c r="J45" s="113"/>
      <c r="Y45" s="4">
        <v>42</v>
      </c>
      <c r="Z45" s="49" t="s">
        <v>68</v>
      </c>
      <c r="AA45" s="35">
        <v>13</v>
      </c>
      <c r="AB45" s="11">
        <f t="shared" si="0"/>
        <v>0.32622333751568383</v>
      </c>
    </row>
    <row r="46" spans="1:34" x14ac:dyDescent="0.35">
      <c r="A46" s="4">
        <v>1</v>
      </c>
      <c r="B46" s="114"/>
      <c r="C46" s="114"/>
      <c r="D46" s="114"/>
      <c r="E46" s="114"/>
      <c r="F46" s="114"/>
      <c r="G46" s="115"/>
      <c r="H46" s="115"/>
      <c r="I46" s="115"/>
      <c r="J46" s="115"/>
      <c r="Y46" s="4">
        <v>43</v>
      </c>
      <c r="Z46" s="49" t="s">
        <v>69</v>
      </c>
      <c r="AA46" s="35">
        <v>23</v>
      </c>
      <c r="AB46" s="11">
        <f t="shared" si="0"/>
        <v>0.57716436637390212</v>
      </c>
      <c r="AF46" s="13"/>
    </row>
    <row r="47" spans="1:34" x14ac:dyDescent="0.35">
      <c r="A47" s="4">
        <v>2</v>
      </c>
      <c r="B47" s="114"/>
      <c r="C47" s="114"/>
      <c r="D47" s="114"/>
      <c r="E47" s="114"/>
      <c r="F47" s="114"/>
      <c r="G47" s="115"/>
      <c r="H47" s="115"/>
      <c r="I47" s="115"/>
      <c r="J47" s="115"/>
      <c r="Y47" s="4">
        <v>44</v>
      </c>
      <c r="Z47" s="49" t="s">
        <v>66</v>
      </c>
      <c r="AA47" s="35">
        <v>14</v>
      </c>
      <c r="AB47" s="11">
        <f t="shared" si="0"/>
        <v>0.35131744040150564</v>
      </c>
    </row>
    <row r="48" spans="1:34" x14ac:dyDescent="0.35">
      <c r="A48" s="4">
        <v>3</v>
      </c>
      <c r="B48" s="114"/>
      <c r="C48" s="114"/>
      <c r="D48" s="114"/>
      <c r="E48" s="114"/>
      <c r="F48" s="114"/>
      <c r="G48" s="115"/>
      <c r="H48" s="115"/>
      <c r="I48" s="115"/>
      <c r="J48" s="115"/>
      <c r="Y48" s="4">
        <v>45</v>
      </c>
      <c r="Z48" s="49" t="s">
        <v>73</v>
      </c>
      <c r="AA48" s="35">
        <v>17</v>
      </c>
      <c r="AB48" s="11">
        <f t="shared" si="0"/>
        <v>0.42659974905897119</v>
      </c>
    </row>
    <row r="49" spans="1:36" x14ac:dyDescent="0.35">
      <c r="A49" s="2" t="s">
        <v>113</v>
      </c>
      <c r="Y49" s="4">
        <v>46</v>
      </c>
      <c r="Z49" s="49" t="s">
        <v>74</v>
      </c>
      <c r="AA49" s="35">
        <v>14</v>
      </c>
      <c r="AB49" s="11">
        <f t="shared" si="0"/>
        <v>0.35131744040150564</v>
      </c>
    </row>
    <row r="50" spans="1:36" x14ac:dyDescent="0.35">
      <c r="Y50" s="4">
        <v>47</v>
      </c>
      <c r="Z50" s="49" t="s">
        <v>71</v>
      </c>
      <c r="AA50" s="35">
        <v>13</v>
      </c>
      <c r="AB50" s="11">
        <f t="shared" si="0"/>
        <v>0.32622333751568383</v>
      </c>
    </row>
    <row r="51" spans="1:36" x14ac:dyDescent="0.35">
      <c r="Y51" s="4">
        <v>48</v>
      </c>
      <c r="Z51" s="49" t="s">
        <v>76</v>
      </c>
      <c r="AA51" s="35">
        <v>12</v>
      </c>
      <c r="AB51" s="11">
        <f t="shared" si="0"/>
        <v>0.30112923462986202</v>
      </c>
    </row>
    <row r="52" spans="1:36" x14ac:dyDescent="0.35">
      <c r="Y52" s="4">
        <v>49</v>
      </c>
      <c r="Z52" s="49" t="s">
        <v>72</v>
      </c>
      <c r="AA52" s="35">
        <v>15</v>
      </c>
      <c r="AB52" s="11">
        <f t="shared" si="0"/>
        <v>0.37641154328732745</v>
      </c>
    </row>
    <row r="53" spans="1:36" x14ac:dyDescent="0.35">
      <c r="A53" s="23" t="s">
        <v>132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Y53" s="4">
        <v>50</v>
      </c>
      <c r="Z53" s="49" t="s">
        <v>77</v>
      </c>
      <c r="AA53" s="35">
        <v>18</v>
      </c>
      <c r="AB53" s="11">
        <f t="shared" si="0"/>
        <v>0.451693851944793</v>
      </c>
    </row>
    <row r="54" spans="1:36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Y54" s="4">
        <v>51</v>
      </c>
      <c r="Z54" s="49" t="s">
        <v>75</v>
      </c>
      <c r="AA54" s="35">
        <v>21</v>
      </c>
      <c r="AB54" s="11">
        <f t="shared" si="0"/>
        <v>0.52697616060225849</v>
      </c>
    </row>
    <row r="55" spans="1:36" x14ac:dyDescent="0.35">
      <c r="A55" s="116" t="s">
        <v>0</v>
      </c>
      <c r="B55" s="122" t="s">
        <v>26</v>
      </c>
      <c r="C55" s="116" t="s">
        <v>125</v>
      </c>
      <c r="D55" s="116" t="s">
        <v>6</v>
      </c>
      <c r="E55" s="116" t="s">
        <v>126</v>
      </c>
      <c r="F55" s="116" t="s">
        <v>6</v>
      </c>
      <c r="G55" s="116" t="s">
        <v>119</v>
      </c>
      <c r="H55" s="116" t="s">
        <v>6</v>
      </c>
      <c r="I55" s="116" t="s">
        <v>120</v>
      </c>
      <c r="J55" s="116" t="s">
        <v>6</v>
      </c>
      <c r="K55" s="116" t="s">
        <v>121</v>
      </c>
      <c r="L55" s="116" t="s">
        <v>6</v>
      </c>
      <c r="M55" s="121" t="s">
        <v>122</v>
      </c>
      <c r="N55" s="121" t="s">
        <v>6</v>
      </c>
      <c r="O55" s="121" t="s">
        <v>123</v>
      </c>
      <c r="P55" s="121" t="s">
        <v>6</v>
      </c>
      <c r="Q55" s="121" t="s">
        <v>124</v>
      </c>
      <c r="R55" s="121" t="s">
        <v>6</v>
      </c>
      <c r="Y55" s="4">
        <v>52</v>
      </c>
      <c r="Z55" s="49" t="s">
        <v>70</v>
      </c>
      <c r="AA55" s="35">
        <v>24</v>
      </c>
      <c r="AB55" s="11">
        <f t="shared" si="0"/>
        <v>0.60225846925972404</v>
      </c>
      <c r="AC55" s="18"/>
      <c r="AE55"/>
      <c r="AF55"/>
      <c r="AI55" s="9"/>
      <c r="AJ55" s="9"/>
    </row>
    <row r="56" spans="1:36" x14ac:dyDescent="0.35">
      <c r="A56" s="117"/>
      <c r="B56" s="123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21"/>
      <c r="N56" s="121"/>
      <c r="O56" s="121"/>
      <c r="P56" s="121"/>
      <c r="Q56" s="121"/>
      <c r="R56" s="121"/>
      <c r="Y56" s="4">
        <v>53</v>
      </c>
      <c r="Z56" s="49" t="s">
        <v>193</v>
      </c>
      <c r="AA56" s="35">
        <v>7</v>
      </c>
      <c r="AB56" s="11">
        <f t="shared" si="0"/>
        <v>0.17565872020075282</v>
      </c>
      <c r="AC56" s="18"/>
      <c r="AE56"/>
      <c r="AF56"/>
      <c r="AI56" s="9"/>
      <c r="AJ56" s="9"/>
    </row>
    <row r="57" spans="1:36" x14ac:dyDescent="0.35">
      <c r="A57" s="118"/>
      <c r="B57" s="124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21"/>
      <c r="N57" s="121"/>
      <c r="O57" s="121"/>
      <c r="P57" s="121"/>
      <c r="Q57" s="121"/>
      <c r="R57" s="121"/>
      <c r="Y57" s="4">
        <v>54</v>
      </c>
      <c r="Z57" s="49" t="s">
        <v>194</v>
      </c>
      <c r="AA57" s="35">
        <v>6</v>
      </c>
      <c r="AB57" s="11">
        <f t="shared" si="0"/>
        <v>0.15056461731493101</v>
      </c>
      <c r="AC57" s="18"/>
      <c r="AE57"/>
      <c r="AF57"/>
      <c r="AI57" s="9"/>
      <c r="AJ57" s="9"/>
    </row>
    <row r="58" spans="1:36" x14ac:dyDescent="0.35">
      <c r="A58" s="25">
        <v>1</v>
      </c>
      <c r="B58" s="26" t="s">
        <v>27</v>
      </c>
      <c r="C58" s="26"/>
      <c r="D58" s="26"/>
      <c r="E58" s="26"/>
      <c r="F58" s="26"/>
      <c r="G58" s="25"/>
      <c r="H58" s="27"/>
      <c r="I58" s="25"/>
      <c r="J58" s="27"/>
      <c r="K58" s="25"/>
      <c r="L58" s="27"/>
      <c r="M58" s="25"/>
      <c r="N58" s="27"/>
      <c r="O58" s="25"/>
      <c r="P58" s="27"/>
      <c r="Q58" s="25"/>
      <c r="R58" s="27"/>
      <c r="Y58" s="4">
        <v>55</v>
      </c>
      <c r="Z58" s="49" t="s">
        <v>95</v>
      </c>
      <c r="AA58" s="35">
        <v>6</v>
      </c>
      <c r="AB58" s="11">
        <f t="shared" si="0"/>
        <v>0.15056461731493101</v>
      </c>
      <c r="AC58" s="18"/>
      <c r="AE58"/>
      <c r="AF58"/>
      <c r="AI58" s="9"/>
      <c r="AJ58" s="9"/>
    </row>
    <row r="59" spans="1:36" x14ac:dyDescent="0.35">
      <c r="A59" s="25">
        <v>2</v>
      </c>
      <c r="B59" s="26" t="s">
        <v>28</v>
      </c>
      <c r="C59" s="26"/>
      <c r="D59" s="26"/>
      <c r="E59" s="26"/>
      <c r="F59" s="26"/>
      <c r="G59" s="25"/>
      <c r="H59" s="27"/>
      <c r="I59" s="25"/>
      <c r="J59" s="27"/>
      <c r="K59" s="25"/>
      <c r="L59" s="27"/>
      <c r="M59" s="25"/>
      <c r="N59" s="27"/>
      <c r="O59" s="25"/>
      <c r="P59" s="27"/>
      <c r="Q59" s="25"/>
      <c r="R59" s="27"/>
      <c r="Y59" s="4">
        <v>56</v>
      </c>
      <c r="Z59" s="49" t="s">
        <v>88</v>
      </c>
      <c r="AA59" s="35">
        <v>8</v>
      </c>
      <c r="AB59" s="11">
        <f t="shared" si="0"/>
        <v>0.20075282308657463</v>
      </c>
      <c r="AC59" s="6"/>
      <c r="AE59"/>
      <c r="AF59"/>
      <c r="AI59" s="9"/>
      <c r="AJ59" s="9"/>
    </row>
    <row r="60" spans="1:36" x14ac:dyDescent="0.35">
      <c r="A60" s="25">
        <v>3</v>
      </c>
      <c r="B60" s="26" t="s">
        <v>85</v>
      </c>
      <c r="C60" s="26"/>
      <c r="D60" s="26"/>
      <c r="E60" s="26"/>
      <c r="F60" s="29"/>
      <c r="G60" s="25"/>
      <c r="H60" s="27"/>
      <c r="I60" s="25"/>
      <c r="J60" s="27"/>
      <c r="K60" s="25"/>
      <c r="L60" s="27"/>
      <c r="M60" s="25"/>
      <c r="N60" s="27"/>
      <c r="O60" s="25"/>
      <c r="P60" s="27"/>
      <c r="Q60" s="25"/>
      <c r="R60" s="27"/>
      <c r="Y60" s="4">
        <v>57</v>
      </c>
      <c r="Z60" s="49" t="s">
        <v>98</v>
      </c>
      <c r="AA60" s="35">
        <v>11</v>
      </c>
      <c r="AB60" s="11">
        <f t="shared" si="0"/>
        <v>0.27603513174404015</v>
      </c>
      <c r="AC60" s="6"/>
      <c r="AE60"/>
      <c r="AF60"/>
      <c r="AI60" s="9"/>
      <c r="AJ60" s="9"/>
    </row>
    <row r="61" spans="1:36" x14ac:dyDescent="0.35">
      <c r="A61" s="25">
        <v>4</v>
      </c>
      <c r="B61" s="26" t="s">
        <v>29</v>
      </c>
      <c r="C61" s="26"/>
      <c r="D61" s="26"/>
      <c r="E61" s="26"/>
      <c r="F61" s="26"/>
      <c r="G61" s="25"/>
      <c r="H61" s="27"/>
      <c r="I61" s="25"/>
      <c r="J61" s="27"/>
      <c r="K61" s="25"/>
      <c r="L61" s="27"/>
      <c r="M61" s="25"/>
      <c r="N61" s="27"/>
      <c r="O61" s="25"/>
      <c r="P61" s="27"/>
      <c r="Q61" s="25"/>
      <c r="R61" s="27"/>
      <c r="Y61" s="4">
        <v>58</v>
      </c>
      <c r="Z61" s="49" t="s">
        <v>97</v>
      </c>
      <c r="AA61" s="35">
        <v>7</v>
      </c>
      <c r="AB61" s="11">
        <f t="shared" si="0"/>
        <v>0.17565872020075282</v>
      </c>
      <c r="AC61" s="18"/>
      <c r="AE61"/>
      <c r="AF61"/>
      <c r="AI61" s="9"/>
      <c r="AJ61" s="9"/>
    </row>
    <row r="62" spans="1:36" x14ac:dyDescent="0.35">
      <c r="A62" s="25">
        <v>5</v>
      </c>
      <c r="B62" s="26" t="s">
        <v>30</v>
      </c>
      <c r="C62" s="26"/>
      <c r="D62" s="26"/>
      <c r="E62" s="26"/>
      <c r="F62" s="26"/>
      <c r="G62" s="25"/>
      <c r="H62" s="27"/>
      <c r="I62" s="25"/>
      <c r="J62" s="27"/>
      <c r="K62" s="25"/>
      <c r="L62" s="27"/>
      <c r="M62" s="25"/>
      <c r="N62" s="27"/>
      <c r="O62" s="25"/>
      <c r="P62" s="27"/>
      <c r="Q62" s="25"/>
      <c r="R62" s="27"/>
      <c r="Y62" s="4">
        <v>59</v>
      </c>
      <c r="Z62" s="49" t="s">
        <v>94</v>
      </c>
      <c r="AA62" s="35">
        <v>9</v>
      </c>
      <c r="AB62" s="11">
        <f t="shared" si="0"/>
        <v>0.2258469259723965</v>
      </c>
      <c r="AC62" s="18"/>
      <c r="AE62"/>
      <c r="AF62"/>
      <c r="AI62" s="9"/>
      <c r="AJ62" s="9"/>
    </row>
    <row r="63" spans="1:36" x14ac:dyDescent="0.35">
      <c r="A63" s="25">
        <v>6</v>
      </c>
      <c r="B63" s="26" t="s">
        <v>31</v>
      </c>
      <c r="C63" s="26"/>
      <c r="D63" s="26"/>
      <c r="E63" s="26"/>
      <c r="F63" s="26"/>
      <c r="G63" s="25"/>
      <c r="H63" s="27"/>
      <c r="I63" s="25"/>
      <c r="J63" s="27"/>
      <c r="K63" s="25"/>
      <c r="L63" s="27"/>
      <c r="M63" s="25"/>
      <c r="N63" s="27"/>
      <c r="O63" s="25"/>
      <c r="P63" s="27"/>
      <c r="Q63" s="25"/>
      <c r="R63" s="27"/>
      <c r="Y63" s="4">
        <v>60</v>
      </c>
      <c r="Z63" s="49" t="s">
        <v>90</v>
      </c>
      <c r="AA63" s="35">
        <v>11</v>
      </c>
      <c r="AB63" s="11">
        <f t="shared" si="0"/>
        <v>0.27603513174404015</v>
      </c>
      <c r="AC63" s="18"/>
      <c r="AE63"/>
      <c r="AF63"/>
      <c r="AI63" s="9"/>
      <c r="AJ63" s="9"/>
    </row>
    <row r="64" spans="1:36" x14ac:dyDescent="0.35">
      <c r="A64" s="25"/>
      <c r="B64" s="26"/>
      <c r="C64" s="26"/>
      <c r="D64" s="26"/>
      <c r="E64" s="26"/>
      <c r="F64" s="26"/>
      <c r="G64" s="25"/>
      <c r="H64" s="27"/>
      <c r="I64" s="25"/>
      <c r="J64" s="27"/>
      <c r="K64" s="25"/>
      <c r="L64" s="27"/>
      <c r="M64" s="25"/>
      <c r="N64" s="27"/>
      <c r="O64" s="25"/>
      <c r="P64" s="27"/>
      <c r="Q64" s="25"/>
      <c r="R64" s="27"/>
      <c r="Y64" s="4">
        <v>61</v>
      </c>
      <c r="Z64" s="49" t="s">
        <v>96</v>
      </c>
      <c r="AA64" s="35">
        <v>5</v>
      </c>
      <c r="AB64" s="11">
        <f t="shared" si="0"/>
        <v>0.12547051442910914</v>
      </c>
      <c r="AC64" s="18"/>
      <c r="AE64"/>
      <c r="AF64"/>
      <c r="AI64" s="9"/>
      <c r="AJ64" s="9"/>
    </row>
    <row r="65" spans="1:36" x14ac:dyDescent="0.35">
      <c r="A65" s="25"/>
      <c r="B65" s="26"/>
      <c r="C65" s="26"/>
      <c r="D65" s="26"/>
      <c r="E65" s="26"/>
      <c r="F65" s="26"/>
      <c r="G65" s="25"/>
      <c r="H65" s="27"/>
      <c r="I65" s="25"/>
      <c r="J65" s="27"/>
      <c r="K65" s="25"/>
      <c r="L65" s="27"/>
      <c r="M65" s="25"/>
      <c r="N65" s="27"/>
      <c r="O65" s="25"/>
      <c r="P65" s="27"/>
      <c r="Q65" s="25"/>
      <c r="R65" s="27"/>
      <c r="Y65" s="4">
        <v>62</v>
      </c>
      <c r="Z65" s="49" t="s">
        <v>89</v>
      </c>
      <c r="AA65" s="35">
        <v>12</v>
      </c>
      <c r="AB65" s="11">
        <f t="shared" si="0"/>
        <v>0.30112923462986202</v>
      </c>
      <c r="AC65" s="18"/>
      <c r="AE65"/>
      <c r="AF65"/>
      <c r="AI65" s="9"/>
      <c r="AJ65" s="9"/>
    </row>
    <row r="66" spans="1:36" x14ac:dyDescent="0.35">
      <c r="A66" s="25"/>
      <c r="B66" s="26"/>
      <c r="C66" s="26"/>
      <c r="D66" s="26"/>
      <c r="E66" s="26"/>
      <c r="F66" s="26"/>
      <c r="G66" s="25"/>
      <c r="H66" s="27"/>
      <c r="I66" s="25"/>
      <c r="J66" s="27"/>
      <c r="K66" s="25"/>
      <c r="L66" s="27"/>
      <c r="M66" s="25"/>
      <c r="N66" s="27"/>
      <c r="O66" s="25"/>
      <c r="P66" s="27"/>
      <c r="Q66" s="25"/>
      <c r="R66" s="27"/>
      <c r="Y66" s="4">
        <v>63</v>
      </c>
      <c r="Z66" s="49" t="s">
        <v>92</v>
      </c>
      <c r="AA66" s="35">
        <v>10</v>
      </c>
      <c r="AB66" s="11">
        <f t="shared" si="0"/>
        <v>0.25094102885821828</v>
      </c>
      <c r="AC66" s="18"/>
      <c r="AE66"/>
      <c r="AF66"/>
      <c r="AI66" s="9"/>
      <c r="AJ66" s="9"/>
    </row>
    <row r="67" spans="1:36" x14ac:dyDescent="0.35">
      <c r="A67" s="25"/>
      <c r="B67" s="26"/>
      <c r="C67" s="26"/>
      <c r="D67" s="26"/>
      <c r="E67" s="26"/>
      <c r="F67" s="26"/>
      <c r="G67" s="25"/>
      <c r="H67" s="27"/>
      <c r="I67" s="25"/>
      <c r="J67" s="27"/>
      <c r="K67" s="25"/>
      <c r="L67" s="27"/>
      <c r="M67" s="25"/>
      <c r="N67" s="27"/>
      <c r="O67" s="25"/>
      <c r="P67" s="27"/>
      <c r="Q67" s="25"/>
      <c r="R67" s="27"/>
      <c r="Y67" s="4">
        <v>64</v>
      </c>
      <c r="Z67" s="49" t="s">
        <v>91</v>
      </c>
      <c r="AA67" s="35">
        <v>6</v>
      </c>
      <c r="AB67" s="11">
        <f t="shared" si="0"/>
        <v>0.15056461731493101</v>
      </c>
      <c r="AC67" s="18"/>
      <c r="AE67"/>
      <c r="AF67"/>
      <c r="AI67" s="9"/>
      <c r="AJ67" s="9"/>
    </row>
    <row r="68" spans="1:36" x14ac:dyDescent="0.35">
      <c r="A68" s="25"/>
      <c r="B68" s="26"/>
      <c r="C68" s="26"/>
      <c r="D68" s="26"/>
      <c r="E68" s="26"/>
      <c r="F68" s="26"/>
      <c r="G68" s="25"/>
      <c r="H68" s="27"/>
      <c r="I68" s="25"/>
      <c r="J68" s="27"/>
      <c r="K68" s="25"/>
      <c r="L68" s="27"/>
      <c r="M68" s="25"/>
      <c r="N68" s="27"/>
      <c r="O68" s="25"/>
      <c r="P68" s="27"/>
      <c r="Q68" s="25"/>
      <c r="R68" s="27"/>
      <c r="Y68" s="4">
        <v>65</v>
      </c>
      <c r="Z68" s="49" t="s">
        <v>195</v>
      </c>
      <c r="AA68" s="35">
        <v>275</v>
      </c>
      <c r="AB68" s="11">
        <f t="shared" si="0"/>
        <v>6.9008782936010036</v>
      </c>
      <c r="AC68" s="18"/>
      <c r="AE68"/>
      <c r="AF68"/>
      <c r="AI68" s="9"/>
      <c r="AJ68" s="9"/>
    </row>
    <row r="69" spans="1:36" x14ac:dyDescent="0.35">
      <c r="A69" s="25"/>
      <c r="B69" s="26"/>
      <c r="C69" s="26"/>
      <c r="D69" s="26"/>
      <c r="E69" s="26"/>
      <c r="F69" s="26"/>
      <c r="G69" s="25"/>
      <c r="H69" s="27"/>
      <c r="I69" s="25"/>
      <c r="J69" s="27"/>
      <c r="K69" s="25"/>
      <c r="L69" s="27"/>
      <c r="M69" s="25"/>
      <c r="N69" s="27"/>
      <c r="O69" s="25"/>
      <c r="P69" s="27"/>
      <c r="Q69" s="25"/>
      <c r="R69" s="27"/>
      <c r="Y69" s="4">
        <v>66</v>
      </c>
      <c r="Z69" s="49" t="s">
        <v>196</v>
      </c>
      <c r="AA69" s="35">
        <v>61</v>
      </c>
      <c r="AB69" s="11">
        <f t="shared" ref="AB69:AB77" si="25">AA69/$AA$77*100</f>
        <v>1.5307402760351319</v>
      </c>
      <c r="AC69" s="18"/>
      <c r="AE69"/>
      <c r="AF69"/>
      <c r="AI69" s="9"/>
      <c r="AJ69" s="9"/>
    </row>
    <row r="70" spans="1:36" x14ac:dyDescent="0.35">
      <c r="A70" s="25">
        <v>7</v>
      </c>
      <c r="B70" s="26" t="s">
        <v>32</v>
      </c>
      <c r="C70" s="26"/>
      <c r="D70" s="26"/>
      <c r="E70" s="26"/>
      <c r="F70" s="26"/>
      <c r="G70" s="25"/>
      <c r="H70" s="27"/>
      <c r="I70" s="25"/>
      <c r="J70" s="27"/>
      <c r="K70" s="25"/>
      <c r="L70" s="27"/>
      <c r="M70" s="25"/>
      <c r="N70" s="27"/>
      <c r="O70" s="25"/>
      <c r="P70" s="27"/>
      <c r="Q70" s="25"/>
      <c r="R70" s="27"/>
      <c r="Y70" s="4">
        <v>67</v>
      </c>
      <c r="Z70" s="49" t="s">
        <v>104</v>
      </c>
      <c r="AA70" s="35">
        <v>5</v>
      </c>
      <c r="AB70" s="11">
        <f t="shared" si="25"/>
        <v>0.12547051442910914</v>
      </c>
      <c r="AC70" s="18"/>
      <c r="AE70"/>
      <c r="AF70"/>
      <c r="AI70" s="9"/>
      <c r="AJ70" s="9"/>
    </row>
    <row r="71" spans="1:36" x14ac:dyDescent="0.35">
      <c r="A71" s="25">
        <v>8</v>
      </c>
      <c r="B71" s="26" t="s">
        <v>33</v>
      </c>
      <c r="C71" s="26"/>
      <c r="D71" s="26"/>
      <c r="E71" s="26"/>
      <c r="F71" s="26"/>
      <c r="G71" s="25"/>
      <c r="H71" s="27"/>
      <c r="I71" s="25"/>
      <c r="J71" s="27"/>
      <c r="K71" s="25"/>
      <c r="L71" s="27"/>
      <c r="M71" s="25"/>
      <c r="N71" s="27"/>
      <c r="O71" s="25"/>
      <c r="P71" s="27"/>
      <c r="Q71" s="25"/>
      <c r="R71" s="27"/>
      <c r="Y71" s="4">
        <v>68</v>
      </c>
      <c r="Z71" s="49" t="s">
        <v>99</v>
      </c>
      <c r="AA71" s="35">
        <v>3</v>
      </c>
      <c r="AB71" s="11">
        <f t="shared" si="25"/>
        <v>7.5282308657465505E-2</v>
      </c>
      <c r="AC71" s="18"/>
      <c r="AE71"/>
      <c r="AF71"/>
      <c r="AI71" s="9"/>
      <c r="AJ71" s="9"/>
    </row>
    <row r="72" spans="1:36" x14ac:dyDescent="0.35">
      <c r="A72" s="25">
        <v>9</v>
      </c>
      <c r="B72" s="26" t="s">
        <v>2</v>
      </c>
      <c r="C72" s="26"/>
      <c r="D72" s="26"/>
      <c r="E72" s="26"/>
      <c r="F72" s="26"/>
      <c r="G72" s="25"/>
      <c r="H72" s="27"/>
      <c r="I72" s="25"/>
      <c r="J72" s="27"/>
      <c r="K72" s="25"/>
      <c r="L72" s="27"/>
      <c r="M72" s="25"/>
      <c r="N72" s="27"/>
      <c r="O72" s="25"/>
      <c r="P72" s="27"/>
      <c r="Q72" s="25"/>
      <c r="R72" s="27"/>
      <c r="Y72" s="4">
        <v>69</v>
      </c>
      <c r="Z72" s="49" t="s">
        <v>65</v>
      </c>
      <c r="AA72" s="35">
        <v>27</v>
      </c>
      <c r="AB72" s="11">
        <f t="shared" si="25"/>
        <v>0.67754077791718947</v>
      </c>
      <c r="AC72" s="18"/>
      <c r="AE72"/>
      <c r="AF72"/>
      <c r="AI72" s="9"/>
      <c r="AJ72" s="9"/>
    </row>
    <row r="73" spans="1:36" x14ac:dyDescent="0.35">
      <c r="A73" s="119" t="s">
        <v>3</v>
      </c>
      <c r="B73" s="120"/>
      <c r="C73" s="28"/>
      <c r="D73" s="28"/>
      <c r="E73" s="28"/>
      <c r="F73" s="30"/>
      <c r="G73" s="28"/>
      <c r="H73" s="30"/>
      <c r="I73" s="28"/>
      <c r="J73" s="30"/>
      <c r="K73" s="28"/>
      <c r="L73" s="28"/>
      <c r="M73" s="28"/>
      <c r="N73" s="30"/>
      <c r="O73" s="28"/>
      <c r="P73" s="28"/>
      <c r="Q73" s="28"/>
      <c r="R73" s="28"/>
      <c r="Y73" s="4">
        <v>70</v>
      </c>
      <c r="Z73" s="49" t="s">
        <v>103</v>
      </c>
      <c r="AA73" s="35">
        <v>9</v>
      </c>
      <c r="AB73" s="11">
        <f t="shared" si="25"/>
        <v>0.2258469259723965</v>
      </c>
      <c r="AC73" s="18"/>
      <c r="AE73"/>
      <c r="AF73"/>
      <c r="AI73" s="9"/>
      <c r="AJ73" s="9"/>
    </row>
    <row r="74" spans="1:36" x14ac:dyDescent="0.35">
      <c r="A74" s="2" t="s">
        <v>133</v>
      </c>
      <c r="B74" s="2"/>
      <c r="C74" s="2"/>
      <c r="D74" s="2"/>
      <c r="E74" s="2"/>
      <c r="F74" s="2"/>
      <c r="G74" s="2"/>
      <c r="H74" s="2"/>
      <c r="Y74" s="4">
        <v>71</v>
      </c>
      <c r="Z74" s="1" t="s">
        <v>100</v>
      </c>
      <c r="AA74" s="35">
        <v>1570</v>
      </c>
      <c r="AB74" s="11">
        <f t="shared" si="25"/>
        <v>39.397741530740277</v>
      </c>
    </row>
    <row r="75" spans="1:36" x14ac:dyDescent="0.35">
      <c r="A75" s="2"/>
      <c r="B75" s="2"/>
      <c r="C75" s="2"/>
      <c r="D75" s="2"/>
      <c r="E75" s="2"/>
      <c r="F75" s="2"/>
      <c r="G75" s="2"/>
      <c r="H75" s="2"/>
      <c r="Y75" s="4">
        <v>72</v>
      </c>
      <c r="Z75" s="1" t="s">
        <v>101</v>
      </c>
      <c r="AA75" s="35">
        <v>307</v>
      </c>
      <c r="AB75" s="11">
        <f t="shared" si="25"/>
        <v>7.7038895859473033</v>
      </c>
    </row>
    <row r="76" spans="1:36" x14ac:dyDescent="0.35">
      <c r="A76" s="2"/>
      <c r="B76" s="2"/>
      <c r="C76" s="2"/>
      <c r="D76" s="2"/>
      <c r="E76" s="2"/>
      <c r="F76" s="2"/>
      <c r="G76" s="2"/>
      <c r="H76" s="2"/>
      <c r="Y76" s="4">
        <v>73</v>
      </c>
      <c r="Z76" s="35"/>
      <c r="AA76" s="50">
        <v>17</v>
      </c>
      <c r="AB76" s="11">
        <f t="shared" si="25"/>
        <v>0.42659974905897119</v>
      </c>
    </row>
    <row r="77" spans="1:36" x14ac:dyDescent="0.35">
      <c r="A77" s="2"/>
      <c r="B77" s="2"/>
      <c r="C77" s="2"/>
      <c r="D77" s="2"/>
      <c r="E77" s="2"/>
      <c r="F77" s="2"/>
      <c r="G77" s="2"/>
      <c r="H77" s="2"/>
      <c r="Y77" s="102" t="s">
        <v>3</v>
      </c>
      <c r="Z77" s="102"/>
      <c r="AA77" s="7">
        <f>SUM(AA4:AA76)</f>
        <v>3985</v>
      </c>
      <c r="AB77" s="11">
        <f t="shared" si="25"/>
        <v>100</v>
      </c>
    </row>
    <row r="78" spans="1:36" x14ac:dyDescent="0.35">
      <c r="A78" s="2"/>
      <c r="B78" s="2"/>
      <c r="C78" s="2"/>
      <c r="D78" s="2"/>
      <c r="E78" s="2"/>
      <c r="F78" s="2"/>
      <c r="G78" s="2"/>
      <c r="H78" s="2"/>
      <c r="Y78" s="2" t="s">
        <v>131</v>
      </c>
      <c r="Z78" s="47"/>
      <c r="AA78"/>
      <c r="AB78" s="18"/>
    </row>
    <row r="79" spans="1:36" x14ac:dyDescent="0.35">
      <c r="Y79" s="8"/>
      <c r="Z79" s="47"/>
      <c r="AA79"/>
      <c r="AB79" s="18"/>
    </row>
    <row r="80" spans="1:36" x14ac:dyDescent="0.35">
      <c r="Y80" s="8"/>
      <c r="Z80" s="47"/>
      <c r="AA80"/>
      <c r="AB80" s="18"/>
    </row>
    <row r="81" spans="25:28" x14ac:dyDescent="0.35">
      <c r="Y81" s="8"/>
      <c r="Z81" s="47"/>
      <c r="AA81"/>
      <c r="AB81" s="18"/>
    </row>
    <row r="82" spans="25:28" x14ac:dyDescent="0.35">
      <c r="Y82" s="8"/>
      <c r="Z82" s="47"/>
      <c r="AA82"/>
      <c r="AB82" s="18"/>
    </row>
    <row r="83" spans="25:28" x14ac:dyDescent="0.35">
      <c r="Y83" s="8"/>
      <c r="Z83" s="47"/>
      <c r="AA83"/>
      <c r="AB83" s="18"/>
    </row>
    <row r="84" spans="25:28" x14ac:dyDescent="0.35">
      <c r="Y84" s="8"/>
      <c r="Z84" s="47"/>
      <c r="AA84"/>
      <c r="AB84" s="18"/>
    </row>
    <row r="85" spans="25:28" x14ac:dyDescent="0.35">
      <c r="Z85" s="47"/>
      <c r="AA85"/>
    </row>
    <row r="86" spans="25:28" x14ac:dyDescent="0.35">
      <c r="Z86" s="47"/>
      <c r="AA86"/>
    </row>
    <row r="87" spans="25:28" x14ac:dyDescent="0.35">
      <c r="Z87" s="47"/>
      <c r="AA87"/>
    </row>
    <row r="88" spans="25:28" x14ac:dyDescent="0.35">
      <c r="Z88" s="47"/>
      <c r="AA88"/>
    </row>
    <row r="89" spans="25:28" x14ac:dyDescent="0.35">
      <c r="Z89" s="47"/>
      <c r="AA89"/>
    </row>
    <row r="90" spans="25:28" x14ac:dyDescent="0.35">
      <c r="Z90" s="47"/>
      <c r="AA90"/>
    </row>
    <row r="91" spans="25:28" x14ac:dyDescent="0.35">
      <c r="Z91" s="47"/>
      <c r="AA91"/>
    </row>
    <row r="92" spans="25:28" x14ac:dyDescent="0.35">
      <c r="Z92" s="47"/>
      <c r="AA92"/>
    </row>
    <row r="93" spans="25:28" x14ac:dyDescent="0.35">
      <c r="Z93" s="47"/>
      <c r="AA93"/>
    </row>
    <row r="94" spans="25:28" x14ac:dyDescent="0.35">
      <c r="Z94" s="47"/>
      <c r="AA94"/>
    </row>
    <row r="95" spans="25:28" x14ac:dyDescent="0.35">
      <c r="Z95" s="47"/>
      <c r="AA95"/>
    </row>
    <row r="96" spans="25:28" x14ac:dyDescent="0.35">
      <c r="Z96" s="47"/>
      <c r="AA96"/>
    </row>
    <row r="97" spans="26:27" x14ac:dyDescent="0.35">
      <c r="Z97" s="47" t="s">
        <v>197</v>
      </c>
      <c r="AA97">
        <v>18</v>
      </c>
    </row>
    <row r="98" spans="26:27" x14ac:dyDescent="0.35">
      <c r="AA98" s="48"/>
    </row>
    <row r="99" spans="26:27" x14ac:dyDescent="0.35">
      <c r="AA99" s="48"/>
    </row>
    <row r="100" spans="26:27" x14ac:dyDescent="0.35">
      <c r="AA100" s="48"/>
    </row>
    <row r="101" spans="26:27" x14ac:dyDescent="0.35">
      <c r="AA101" s="48"/>
    </row>
    <row r="102" spans="26:27" x14ac:dyDescent="0.35">
      <c r="AA102"/>
    </row>
  </sheetData>
  <mergeCells count="70">
    <mergeCell ref="Y77:Z77"/>
    <mergeCell ref="A73:B73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55:A57"/>
    <mergeCell ref="B55:B57"/>
    <mergeCell ref="B48:F48"/>
    <mergeCell ref="G48:H48"/>
    <mergeCell ref="I48:J48"/>
    <mergeCell ref="C55:C57"/>
    <mergeCell ref="D55:D57"/>
    <mergeCell ref="E55:E57"/>
    <mergeCell ref="F55:F57"/>
    <mergeCell ref="B46:F46"/>
    <mergeCell ref="G46:H46"/>
    <mergeCell ref="I46:J46"/>
    <mergeCell ref="G47:H47"/>
    <mergeCell ref="I47:J47"/>
    <mergeCell ref="B47:F47"/>
    <mergeCell ref="A27:B27"/>
    <mergeCell ref="A28:B28"/>
    <mergeCell ref="P22:P24"/>
    <mergeCell ref="AC41:AD41"/>
    <mergeCell ref="B45:F45"/>
    <mergeCell ref="G45:H45"/>
    <mergeCell ref="I45:J45"/>
    <mergeCell ref="A16:B16"/>
    <mergeCell ref="N16:O16"/>
    <mergeCell ref="A21:B21"/>
    <mergeCell ref="N22:N24"/>
    <mergeCell ref="O22:O24"/>
    <mergeCell ref="S5:S6"/>
    <mergeCell ref="T5:U5"/>
    <mergeCell ref="V5:V6"/>
    <mergeCell ref="W5:W6"/>
    <mergeCell ref="N34:O34"/>
    <mergeCell ref="Q22:Q24"/>
    <mergeCell ref="R22:R24"/>
    <mergeCell ref="S22:S24"/>
    <mergeCell ref="B4:B6"/>
    <mergeCell ref="E4:H4"/>
    <mergeCell ref="I4:L4"/>
    <mergeCell ref="N4:N6"/>
    <mergeCell ref="R5:R6"/>
    <mergeCell ref="AG1:AH1"/>
    <mergeCell ref="Y2:Y3"/>
    <mergeCell ref="Z2:Z3"/>
    <mergeCell ref="AA2:AB2"/>
    <mergeCell ref="A11:B11"/>
    <mergeCell ref="O4:O6"/>
    <mergeCell ref="P4:S4"/>
    <mergeCell ref="T4:W4"/>
    <mergeCell ref="E5:F5"/>
    <mergeCell ref="G5:G6"/>
    <mergeCell ref="H5:H6"/>
    <mergeCell ref="I5:J5"/>
    <mergeCell ref="K5:K6"/>
    <mergeCell ref="L5:L6"/>
    <mergeCell ref="P5:Q5"/>
    <mergeCell ref="A4:A6"/>
  </mergeCells>
  <pageMargins left="0.70866141732283472" right="0.70866141732283472" top="0.74803149606299213" bottom="0.74803149606299213" header="0.31496062992125984" footer="0.31496062992125984"/>
  <pageSetup paperSize="5" scale="82" orientation="landscape" horizontalDpi="4294967293" r:id="rId1"/>
  <colBreaks count="1" manualBreakCount="1">
    <brk id="24" max="1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5"/>
  <sheetViews>
    <sheetView view="pageBreakPreview" topLeftCell="N60" zoomScale="85" zoomScaleNormal="100" zoomScaleSheetLayoutView="85" workbookViewId="0">
      <selection activeCell="Y78" sqref="Y78"/>
    </sheetView>
  </sheetViews>
  <sheetFormatPr defaultColWidth="9.1796875" defaultRowHeight="13" x14ac:dyDescent="0.3"/>
  <cols>
    <col min="1" max="1" width="4" style="51" customWidth="1"/>
    <col min="2" max="4" width="8.81640625" style="51" customWidth="1"/>
    <col min="5" max="6" width="9.7265625" style="51" bestFit="1" customWidth="1"/>
    <col min="7" max="7" width="7.1796875" style="51" customWidth="1"/>
    <col min="8" max="8" width="9.54296875" style="51" bestFit="1" customWidth="1"/>
    <col min="9" max="9" width="7.453125" style="51" customWidth="1"/>
    <col min="10" max="10" width="7.26953125" style="51" customWidth="1"/>
    <col min="11" max="11" width="7.1796875" style="51" customWidth="1"/>
    <col min="12" max="12" width="6.453125" style="51" customWidth="1"/>
    <col min="13" max="13" width="9.26953125" style="51" customWidth="1"/>
    <col min="14" max="14" width="6.26953125" style="51" customWidth="1"/>
    <col min="15" max="15" width="9.81640625" style="51" customWidth="1"/>
    <col min="16" max="16" width="6.7265625" style="51" customWidth="1"/>
    <col min="17" max="17" width="6.81640625" style="51" customWidth="1"/>
    <col min="18" max="18" width="7.1796875" style="51" customWidth="1"/>
    <col min="19" max="19" width="9.1796875" style="51" customWidth="1"/>
    <col min="20" max="20" width="7.26953125" style="51" customWidth="1"/>
    <col min="21" max="21" width="7.54296875" style="51" customWidth="1"/>
    <col min="22" max="22" width="7.1796875" style="51" customWidth="1"/>
    <col min="23" max="23" width="6.7265625" style="51" customWidth="1"/>
    <col min="24" max="24" width="9.54296875" style="51" customWidth="1"/>
    <col min="25" max="25" width="3.81640625" style="51" customWidth="1"/>
    <col min="26" max="26" width="83.81640625" style="51" customWidth="1"/>
    <col min="27" max="27" width="7.54296875" style="52" bestFit="1" customWidth="1"/>
    <col min="28" max="28" width="6.54296875" style="52" customWidth="1"/>
    <col min="29" max="29" width="4.81640625" style="51" customWidth="1"/>
    <col min="30" max="30" width="33" style="51" customWidth="1"/>
    <col min="31" max="31" width="13" style="52" customWidth="1"/>
    <col min="32" max="32" width="15" style="52" customWidth="1"/>
    <col min="33" max="33" width="7.54296875" style="52" bestFit="1" customWidth="1"/>
    <col min="34" max="34" width="7.81640625" style="52" customWidth="1"/>
    <col min="35" max="16384" width="9.1796875" style="51"/>
  </cols>
  <sheetData>
    <row r="1" spans="1:34" x14ac:dyDescent="0.3">
      <c r="A1" s="51" t="s">
        <v>82</v>
      </c>
      <c r="Y1" s="51" t="s">
        <v>139</v>
      </c>
      <c r="AG1" s="125"/>
      <c r="AH1" s="125"/>
    </row>
    <row r="2" spans="1:34" x14ac:dyDescent="0.3">
      <c r="Y2" s="126" t="s">
        <v>0</v>
      </c>
      <c r="Z2" s="127" t="s">
        <v>86</v>
      </c>
      <c r="AA2" s="126" t="s">
        <v>34</v>
      </c>
      <c r="AB2" s="126"/>
      <c r="AG2" s="53"/>
      <c r="AH2" s="53"/>
    </row>
    <row r="3" spans="1:34" x14ac:dyDescent="0.3">
      <c r="A3" s="51" t="s">
        <v>134</v>
      </c>
      <c r="J3" s="51">
        <v>3798</v>
      </c>
      <c r="N3" s="51" t="s">
        <v>135</v>
      </c>
      <c r="Y3" s="126"/>
      <c r="Z3" s="128"/>
      <c r="AA3" s="54" t="s">
        <v>1</v>
      </c>
      <c r="AB3" s="54" t="s">
        <v>6</v>
      </c>
    </row>
    <row r="4" spans="1:34" x14ac:dyDescent="0.3">
      <c r="A4" s="126" t="s">
        <v>0</v>
      </c>
      <c r="B4" s="130" t="s">
        <v>7</v>
      </c>
      <c r="C4" s="55"/>
      <c r="D4" s="55"/>
      <c r="E4" s="126" t="s">
        <v>83</v>
      </c>
      <c r="F4" s="126"/>
      <c r="G4" s="126"/>
      <c r="H4" s="126"/>
      <c r="I4" s="126" t="s">
        <v>84</v>
      </c>
      <c r="J4" s="126"/>
      <c r="K4" s="126"/>
      <c r="L4" s="126"/>
      <c r="N4" s="126" t="s">
        <v>0</v>
      </c>
      <c r="O4" s="130" t="s">
        <v>26</v>
      </c>
      <c r="P4" s="126" t="s">
        <v>83</v>
      </c>
      <c r="Q4" s="126"/>
      <c r="R4" s="126"/>
      <c r="S4" s="126"/>
      <c r="T4" s="126" t="s">
        <v>84</v>
      </c>
      <c r="U4" s="126"/>
      <c r="V4" s="126"/>
      <c r="W4" s="126"/>
      <c r="X4" s="53"/>
      <c r="Y4" s="56">
        <v>1</v>
      </c>
      <c r="Z4" s="57" t="s">
        <v>161</v>
      </c>
      <c r="AA4" s="86">
        <v>19</v>
      </c>
      <c r="AB4" s="58">
        <f t="shared" ref="AB4:AB35" si="0">AA4/$AA$76*100</f>
        <v>0.50026329647182732</v>
      </c>
    </row>
    <row r="5" spans="1:34" ht="15" customHeight="1" x14ac:dyDescent="0.35">
      <c r="A5" s="126"/>
      <c r="B5" s="130"/>
      <c r="C5" s="55"/>
      <c r="D5" s="55"/>
      <c r="E5" s="126" t="s">
        <v>8</v>
      </c>
      <c r="F5" s="126"/>
      <c r="G5" s="126" t="s">
        <v>1</v>
      </c>
      <c r="H5" s="126" t="s">
        <v>6</v>
      </c>
      <c r="I5" s="126" t="s">
        <v>8</v>
      </c>
      <c r="J5" s="126"/>
      <c r="K5" s="126" t="s">
        <v>1</v>
      </c>
      <c r="L5" s="126" t="s">
        <v>6</v>
      </c>
      <c r="N5" s="126"/>
      <c r="O5" s="130"/>
      <c r="P5" s="126" t="s">
        <v>8</v>
      </c>
      <c r="Q5" s="126"/>
      <c r="R5" s="126" t="s">
        <v>1</v>
      </c>
      <c r="S5" s="126" t="s">
        <v>6</v>
      </c>
      <c r="T5" s="126" t="s">
        <v>8</v>
      </c>
      <c r="U5" s="126"/>
      <c r="V5" s="126" t="s">
        <v>1</v>
      </c>
      <c r="W5" s="126" t="s">
        <v>6</v>
      </c>
      <c r="X5" s="53"/>
      <c r="Y5" s="56">
        <v>2</v>
      </c>
      <c r="Z5" s="57" t="s">
        <v>162</v>
      </c>
      <c r="AA5" s="86">
        <v>12</v>
      </c>
      <c r="AB5" s="58">
        <f t="shared" si="0"/>
        <v>0.31595576619273302</v>
      </c>
      <c r="AE5" s="47"/>
      <c r="AF5"/>
    </row>
    <row r="6" spans="1:34" ht="14.5" x14ac:dyDescent="0.35">
      <c r="A6" s="126"/>
      <c r="B6" s="130"/>
      <c r="C6" s="55"/>
      <c r="D6" s="55"/>
      <c r="E6" s="54" t="s">
        <v>4</v>
      </c>
      <c r="F6" s="54" t="s">
        <v>5</v>
      </c>
      <c r="G6" s="126"/>
      <c r="H6" s="126"/>
      <c r="I6" s="54" t="s">
        <v>4</v>
      </c>
      <c r="J6" s="54" t="s">
        <v>5</v>
      </c>
      <c r="K6" s="126"/>
      <c r="L6" s="126"/>
      <c r="N6" s="126"/>
      <c r="O6" s="130"/>
      <c r="P6" s="54" t="s">
        <v>4</v>
      </c>
      <c r="Q6" s="54" t="s">
        <v>5</v>
      </c>
      <c r="R6" s="126"/>
      <c r="S6" s="126"/>
      <c r="T6" s="54" t="s">
        <v>4</v>
      </c>
      <c r="U6" s="54" t="s">
        <v>5</v>
      </c>
      <c r="V6" s="126"/>
      <c r="W6" s="126"/>
      <c r="X6" s="53"/>
      <c r="Y6" s="56">
        <v>3</v>
      </c>
      <c r="Z6" s="57" t="s">
        <v>163</v>
      </c>
      <c r="AA6" s="86">
        <v>44</v>
      </c>
      <c r="AB6" s="58">
        <f t="shared" si="0"/>
        <v>1.1585044760400212</v>
      </c>
      <c r="AE6" s="47"/>
      <c r="AF6"/>
    </row>
    <row r="7" spans="1:34" ht="14.5" x14ac:dyDescent="0.35">
      <c r="A7" s="56">
        <v>1</v>
      </c>
      <c r="B7" s="56" t="s">
        <v>9</v>
      </c>
      <c r="C7" s="56"/>
      <c r="D7" s="56"/>
      <c r="E7" s="59">
        <v>2</v>
      </c>
      <c r="F7" s="59"/>
      <c r="G7" s="60">
        <f>SUM(E7:F7)</f>
        <v>2</v>
      </c>
      <c r="H7" s="58">
        <f>G7/$J$3*100</f>
        <v>5.2659294365455502E-2</v>
      </c>
      <c r="I7" s="59"/>
      <c r="J7" s="59"/>
      <c r="K7" s="60">
        <f>SUM(I7:J7)</f>
        <v>0</v>
      </c>
      <c r="L7" s="58">
        <f>K7/$J$3*100</f>
        <v>0</v>
      </c>
      <c r="N7" s="56">
        <v>1</v>
      </c>
      <c r="O7" s="61" t="s">
        <v>2</v>
      </c>
      <c r="P7" s="59">
        <v>62</v>
      </c>
      <c r="Q7" s="59">
        <v>1</v>
      </c>
      <c r="R7" s="62">
        <f>SUM(P7:Q7)</f>
        <v>63</v>
      </c>
      <c r="S7" s="58">
        <f>R7/$J$3*100</f>
        <v>1.6587677725118484</v>
      </c>
      <c r="T7" s="59"/>
      <c r="U7" s="59">
        <v>1</v>
      </c>
      <c r="V7" s="62">
        <f>SUM(T7:U7)</f>
        <v>1</v>
      </c>
      <c r="W7" s="58">
        <f>V7/$J$3*100</f>
        <v>2.6329647182727751E-2</v>
      </c>
      <c r="Y7" s="56">
        <v>4</v>
      </c>
      <c r="Z7" s="57" t="s">
        <v>164</v>
      </c>
      <c r="AA7" s="86">
        <v>20</v>
      </c>
      <c r="AB7" s="58">
        <f t="shared" si="0"/>
        <v>0.526592943654555</v>
      </c>
      <c r="AE7" s="47"/>
      <c r="AF7"/>
    </row>
    <row r="8" spans="1:34" ht="14.5" x14ac:dyDescent="0.35">
      <c r="A8" s="56">
        <v>2</v>
      </c>
      <c r="B8" s="56" t="s">
        <v>10</v>
      </c>
      <c r="C8" s="56"/>
      <c r="D8" s="56"/>
      <c r="E8" s="59">
        <v>15</v>
      </c>
      <c r="F8" s="59"/>
      <c r="G8" s="60">
        <f t="shared" ref="G8:G26" si="1">SUM(E8:F8)</f>
        <v>15</v>
      </c>
      <c r="H8" s="58">
        <f t="shared" ref="H8:H28" si="2">G8/$J$3*100</f>
        <v>0.39494470774091622</v>
      </c>
      <c r="I8" s="59"/>
      <c r="J8" s="59"/>
      <c r="K8" s="60">
        <f t="shared" ref="K8:K26" si="3">SUM(I8:J8)</f>
        <v>0</v>
      </c>
      <c r="L8" s="58">
        <f t="shared" ref="L8:L28" si="4">K8/$J$3*100</f>
        <v>0</v>
      </c>
      <c r="N8" s="56">
        <v>2</v>
      </c>
      <c r="O8" s="61" t="s">
        <v>33</v>
      </c>
      <c r="P8" s="59">
        <v>32</v>
      </c>
      <c r="Q8" s="59">
        <v>2</v>
      </c>
      <c r="R8" s="62">
        <f t="shared" ref="R8:R15" si="5">SUM(P8:Q8)</f>
        <v>34</v>
      </c>
      <c r="S8" s="58">
        <f t="shared" ref="S8:S15" si="6">R8/$J$3*100</f>
        <v>0.89520800421274349</v>
      </c>
      <c r="T8" s="59"/>
      <c r="U8" s="59">
        <v>2</v>
      </c>
      <c r="V8" s="62">
        <f t="shared" ref="V8:V15" si="7">SUM(T8:U8)</f>
        <v>2</v>
      </c>
      <c r="W8" s="58">
        <f t="shared" ref="W8:W15" si="8">V8/$J$3*100</f>
        <v>5.2659294365455502E-2</v>
      </c>
      <c r="Y8" s="56">
        <v>5</v>
      </c>
      <c r="Z8" s="57" t="s">
        <v>165</v>
      </c>
      <c r="AA8" s="86">
        <v>38</v>
      </c>
      <c r="AB8" s="58">
        <f t="shared" si="0"/>
        <v>1.0005265929436546</v>
      </c>
      <c r="AC8" s="52"/>
      <c r="AE8" s="47"/>
      <c r="AF8"/>
    </row>
    <row r="9" spans="1:34" ht="14.5" x14ac:dyDescent="0.35">
      <c r="A9" s="56">
        <v>3</v>
      </c>
      <c r="B9" s="56" t="s">
        <v>11</v>
      </c>
      <c r="C9" s="56"/>
      <c r="D9" s="56"/>
      <c r="E9" s="59">
        <v>31</v>
      </c>
      <c r="F9" s="59">
        <v>1</v>
      </c>
      <c r="G9" s="60">
        <f t="shared" si="1"/>
        <v>32</v>
      </c>
      <c r="H9" s="58">
        <f t="shared" si="2"/>
        <v>0.84254870984728802</v>
      </c>
      <c r="I9" s="59"/>
      <c r="J9" s="59">
        <v>1</v>
      </c>
      <c r="K9" s="60">
        <f t="shared" si="3"/>
        <v>1</v>
      </c>
      <c r="L9" s="58">
        <f t="shared" si="4"/>
        <v>2.6329647182727751E-2</v>
      </c>
      <c r="N9" s="56">
        <v>3</v>
      </c>
      <c r="O9" s="61" t="s">
        <v>32</v>
      </c>
      <c r="P9" s="59">
        <v>480</v>
      </c>
      <c r="Q9" s="59">
        <v>245</v>
      </c>
      <c r="R9" s="62">
        <f t="shared" si="5"/>
        <v>725</v>
      </c>
      <c r="S9" s="58">
        <f t="shared" si="6"/>
        <v>19.088994207477619</v>
      </c>
      <c r="T9" s="59">
        <v>203</v>
      </c>
      <c r="U9" s="59">
        <v>226</v>
      </c>
      <c r="V9" s="62">
        <f t="shared" si="7"/>
        <v>429</v>
      </c>
      <c r="W9" s="58">
        <f t="shared" si="8"/>
        <v>11.295418641390205</v>
      </c>
      <c r="Y9" s="56">
        <v>6</v>
      </c>
      <c r="Z9" s="57" t="s">
        <v>166</v>
      </c>
      <c r="AA9" s="86">
        <v>35</v>
      </c>
      <c r="AB9" s="58">
        <f t="shared" si="0"/>
        <v>0.92153765139547128</v>
      </c>
      <c r="AC9" s="52"/>
      <c r="AE9" s="47"/>
      <c r="AF9"/>
    </row>
    <row r="10" spans="1:34" ht="14.5" x14ac:dyDescent="0.35">
      <c r="A10" s="56">
        <v>4</v>
      </c>
      <c r="B10" s="56" t="s">
        <v>12</v>
      </c>
      <c r="C10" s="56"/>
      <c r="D10" s="56"/>
      <c r="E10" s="59">
        <v>19</v>
      </c>
      <c r="F10" s="59"/>
      <c r="G10" s="60">
        <f t="shared" si="1"/>
        <v>19</v>
      </c>
      <c r="H10" s="58">
        <f t="shared" si="2"/>
        <v>0.50026329647182732</v>
      </c>
      <c r="I10" s="59"/>
      <c r="J10" s="59">
        <v>1</v>
      </c>
      <c r="K10" s="60">
        <f t="shared" si="3"/>
        <v>1</v>
      </c>
      <c r="L10" s="58">
        <f t="shared" si="4"/>
        <v>2.6329647182727751E-2</v>
      </c>
      <c r="N10" s="56">
        <v>4</v>
      </c>
      <c r="O10" s="61" t="s">
        <v>156</v>
      </c>
      <c r="P10" s="59">
        <v>5</v>
      </c>
      <c r="Q10" s="59">
        <v>49</v>
      </c>
      <c r="R10" s="62">
        <f t="shared" si="5"/>
        <v>54</v>
      </c>
      <c r="S10" s="58">
        <f t="shared" si="6"/>
        <v>1.4218009478672986</v>
      </c>
      <c r="T10" s="59">
        <v>3</v>
      </c>
      <c r="U10" s="59">
        <v>1</v>
      </c>
      <c r="V10" s="62">
        <f t="shared" si="7"/>
        <v>4</v>
      </c>
      <c r="W10" s="58">
        <f t="shared" si="8"/>
        <v>0.105318588730911</v>
      </c>
      <c r="Y10" s="56">
        <v>7</v>
      </c>
      <c r="Z10" s="57" t="s">
        <v>60</v>
      </c>
      <c r="AA10" s="86">
        <v>6</v>
      </c>
      <c r="AB10" s="58">
        <f t="shared" si="0"/>
        <v>0.15797788309636651</v>
      </c>
      <c r="AC10" s="52"/>
      <c r="AE10" s="47"/>
      <c r="AF10"/>
    </row>
    <row r="11" spans="1:34" ht="14.5" x14ac:dyDescent="0.35">
      <c r="A11" s="129" t="s">
        <v>1</v>
      </c>
      <c r="B11" s="129"/>
      <c r="C11" s="63"/>
      <c r="D11" s="63"/>
      <c r="E11" s="64">
        <f>SUM(E7:E10)</f>
        <v>67</v>
      </c>
      <c r="F11" s="64">
        <f t="shared" ref="F11:L11" si="9">SUM(F7:F10)</f>
        <v>1</v>
      </c>
      <c r="G11" s="64">
        <f t="shared" si="9"/>
        <v>68</v>
      </c>
      <c r="H11" s="64">
        <f t="shared" si="9"/>
        <v>1.790416008425487</v>
      </c>
      <c r="I11" s="64">
        <f t="shared" si="9"/>
        <v>0</v>
      </c>
      <c r="J11" s="64">
        <f t="shared" si="9"/>
        <v>2</v>
      </c>
      <c r="K11" s="64">
        <f t="shared" si="9"/>
        <v>2</v>
      </c>
      <c r="L11" s="64">
        <f t="shared" si="9"/>
        <v>5.2659294365455502E-2</v>
      </c>
      <c r="N11" s="56">
        <v>5</v>
      </c>
      <c r="O11" s="61" t="s">
        <v>157</v>
      </c>
      <c r="P11" s="59">
        <v>7</v>
      </c>
      <c r="Q11" s="59">
        <v>4</v>
      </c>
      <c r="R11" s="62">
        <f t="shared" si="5"/>
        <v>11</v>
      </c>
      <c r="S11" s="58">
        <f t="shared" si="6"/>
        <v>0.28962611901000529</v>
      </c>
      <c r="T11" s="59">
        <v>40</v>
      </c>
      <c r="U11" s="59">
        <v>68</v>
      </c>
      <c r="V11" s="62">
        <f t="shared" si="7"/>
        <v>108</v>
      </c>
      <c r="W11" s="58">
        <f t="shared" si="8"/>
        <v>2.8436018957345972</v>
      </c>
      <c r="Y11" s="56">
        <v>8</v>
      </c>
      <c r="Z11" s="57" t="s">
        <v>58</v>
      </c>
      <c r="AA11" s="86">
        <v>10</v>
      </c>
      <c r="AB11" s="58">
        <f t="shared" si="0"/>
        <v>0.2632964718272775</v>
      </c>
      <c r="AC11" s="52"/>
      <c r="AE11" s="47"/>
      <c r="AF11"/>
    </row>
    <row r="12" spans="1:34" ht="14.5" x14ac:dyDescent="0.35">
      <c r="A12" s="56">
        <v>1</v>
      </c>
      <c r="B12" s="56" t="s">
        <v>13</v>
      </c>
      <c r="C12" s="56"/>
      <c r="D12" s="56"/>
      <c r="E12" s="59">
        <v>42</v>
      </c>
      <c r="F12" s="59">
        <v>7</v>
      </c>
      <c r="G12" s="60">
        <f t="shared" si="1"/>
        <v>49</v>
      </c>
      <c r="H12" s="58">
        <f t="shared" si="2"/>
        <v>1.29015271195366</v>
      </c>
      <c r="I12" s="59">
        <v>8</v>
      </c>
      <c r="J12" s="59">
        <v>12</v>
      </c>
      <c r="K12" s="60">
        <f t="shared" si="3"/>
        <v>20</v>
      </c>
      <c r="L12" s="58">
        <f t="shared" si="4"/>
        <v>0.526592943654555</v>
      </c>
      <c r="N12" s="56">
        <v>6</v>
      </c>
      <c r="O12" s="61" t="s">
        <v>158</v>
      </c>
      <c r="P12" s="59">
        <v>126</v>
      </c>
      <c r="Q12" s="59">
        <v>392</v>
      </c>
      <c r="R12" s="62">
        <f t="shared" si="5"/>
        <v>518</v>
      </c>
      <c r="S12" s="58">
        <f t="shared" si="6"/>
        <v>13.638757240652973</v>
      </c>
      <c r="T12" s="59">
        <v>11</v>
      </c>
      <c r="U12" s="59">
        <v>17</v>
      </c>
      <c r="V12" s="62">
        <f t="shared" si="7"/>
        <v>28</v>
      </c>
      <c r="W12" s="58">
        <f t="shared" si="8"/>
        <v>0.73723012111637698</v>
      </c>
      <c r="Y12" s="56">
        <v>9</v>
      </c>
      <c r="Z12" s="57" t="s">
        <v>61</v>
      </c>
      <c r="AA12" s="86">
        <v>8</v>
      </c>
      <c r="AB12" s="58">
        <f t="shared" si="0"/>
        <v>0.21063717746182201</v>
      </c>
      <c r="AC12" s="52"/>
      <c r="AE12" s="47"/>
      <c r="AF12"/>
    </row>
    <row r="13" spans="1:34" ht="14.5" x14ac:dyDescent="0.35">
      <c r="A13" s="56">
        <v>2</v>
      </c>
      <c r="B13" s="56" t="s">
        <v>14</v>
      </c>
      <c r="C13" s="56"/>
      <c r="D13" s="56"/>
      <c r="E13" s="59">
        <v>88</v>
      </c>
      <c r="F13" s="59">
        <v>34</v>
      </c>
      <c r="G13" s="60">
        <f t="shared" si="1"/>
        <v>122</v>
      </c>
      <c r="H13" s="58">
        <f t="shared" si="2"/>
        <v>3.2122169562927856</v>
      </c>
      <c r="I13" s="59">
        <v>11</v>
      </c>
      <c r="J13" s="59">
        <v>40</v>
      </c>
      <c r="K13" s="60">
        <f t="shared" si="3"/>
        <v>51</v>
      </c>
      <c r="L13" s="58">
        <f t="shared" si="4"/>
        <v>1.3428120063191153</v>
      </c>
      <c r="N13" s="56">
        <v>7</v>
      </c>
      <c r="O13" s="61" t="s">
        <v>159</v>
      </c>
      <c r="P13" s="59">
        <v>442</v>
      </c>
      <c r="Q13" s="59">
        <v>365</v>
      </c>
      <c r="R13" s="62">
        <f t="shared" si="5"/>
        <v>807</v>
      </c>
      <c r="S13" s="58">
        <f t="shared" si="6"/>
        <v>21.248025276461295</v>
      </c>
      <c r="T13" s="59">
        <v>342</v>
      </c>
      <c r="U13" s="59">
        <v>626</v>
      </c>
      <c r="V13" s="62">
        <f t="shared" si="7"/>
        <v>968</v>
      </c>
      <c r="W13" s="58">
        <f t="shared" si="8"/>
        <v>25.487098472880465</v>
      </c>
      <c r="Y13" s="56">
        <v>10</v>
      </c>
      <c r="Z13" s="57" t="s">
        <v>62</v>
      </c>
      <c r="AA13" s="86">
        <v>11</v>
      </c>
      <c r="AB13" s="58">
        <f t="shared" si="0"/>
        <v>0.28962611901000529</v>
      </c>
      <c r="AC13" s="52"/>
      <c r="AE13" s="47"/>
      <c r="AF13"/>
    </row>
    <row r="14" spans="1:34" ht="14.5" x14ac:dyDescent="0.35">
      <c r="A14" s="56">
        <v>3</v>
      </c>
      <c r="B14" s="56" t="s">
        <v>15</v>
      </c>
      <c r="C14" s="56"/>
      <c r="D14" s="56"/>
      <c r="E14" s="59">
        <v>89</v>
      </c>
      <c r="F14" s="59">
        <v>90</v>
      </c>
      <c r="G14" s="60">
        <f t="shared" si="1"/>
        <v>179</v>
      </c>
      <c r="H14" s="58">
        <f t="shared" si="2"/>
        <v>4.7130068457082679</v>
      </c>
      <c r="I14" s="59">
        <v>5</v>
      </c>
      <c r="J14" s="59">
        <v>12</v>
      </c>
      <c r="K14" s="60">
        <f t="shared" si="3"/>
        <v>17</v>
      </c>
      <c r="L14" s="58">
        <f t="shared" si="4"/>
        <v>0.44760400210637175</v>
      </c>
      <c r="N14" s="56">
        <v>8</v>
      </c>
      <c r="O14" s="61" t="s">
        <v>28</v>
      </c>
      <c r="P14" s="59">
        <v>21</v>
      </c>
      <c r="Q14" s="59">
        <v>23</v>
      </c>
      <c r="R14" s="62">
        <f t="shared" si="5"/>
        <v>44</v>
      </c>
      <c r="S14" s="58">
        <f t="shared" si="6"/>
        <v>1.1585044760400212</v>
      </c>
      <c r="T14" s="59">
        <v>2</v>
      </c>
      <c r="U14" s="59"/>
      <c r="V14" s="62">
        <f t="shared" si="7"/>
        <v>2</v>
      </c>
      <c r="W14" s="58">
        <f t="shared" si="8"/>
        <v>5.2659294365455502E-2</v>
      </c>
      <c r="Y14" s="56">
        <v>11</v>
      </c>
      <c r="Z14" s="57" t="s">
        <v>57</v>
      </c>
      <c r="AA14" s="86">
        <v>10</v>
      </c>
      <c r="AB14" s="58">
        <f t="shared" si="0"/>
        <v>0.2632964718272775</v>
      </c>
      <c r="AC14" s="52"/>
      <c r="AE14" s="47"/>
      <c r="AF14"/>
    </row>
    <row r="15" spans="1:34" ht="14.5" x14ac:dyDescent="0.35">
      <c r="A15" s="56">
        <v>4</v>
      </c>
      <c r="B15" s="56" t="s">
        <v>16</v>
      </c>
      <c r="C15" s="56"/>
      <c r="D15" s="56"/>
      <c r="E15" s="59">
        <v>87</v>
      </c>
      <c r="F15" s="59">
        <v>166</v>
      </c>
      <c r="G15" s="60">
        <f t="shared" si="1"/>
        <v>253</v>
      </c>
      <c r="H15" s="58">
        <f t="shared" si="2"/>
        <v>6.6614007372301209</v>
      </c>
      <c r="I15" s="59">
        <v>8</v>
      </c>
      <c r="J15" s="59">
        <v>11</v>
      </c>
      <c r="K15" s="60">
        <f t="shared" si="3"/>
        <v>19</v>
      </c>
      <c r="L15" s="58">
        <f t="shared" si="4"/>
        <v>0.50026329647182732</v>
      </c>
      <c r="N15" s="56">
        <v>9</v>
      </c>
      <c r="O15" s="61" t="s">
        <v>27</v>
      </c>
      <c r="P15" s="59"/>
      <c r="Q15" s="59"/>
      <c r="R15" s="62">
        <f t="shared" si="5"/>
        <v>0</v>
      </c>
      <c r="S15" s="58">
        <f t="shared" si="6"/>
        <v>0</v>
      </c>
      <c r="T15" s="59"/>
      <c r="U15" s="59"/>
      <c r="V15" s="62">
        <f t="shared" si="7"/>
        <v>0</v>
      </c>
      <c r="W15" s="58">
        <f t="shared" si="8"/>
        <v>0</v>
      </c>
      <c r="Y15" s="56">
        <v>12</v>
      </c>
      <c r="Z15" s="57" t="s">
        <v>64</v>
      </c>
      <c r="AA15" s="86">
        <v>7</v>
      </c>
      <c r="AB15" s="58">
        <f t="shared" si="0"/>
        <v>0.18430753027909424</v>
      </c>
      <c r="AC15" s="52"/>
      <c r="AE15" s="47"/>
      <c r="AF15"/>
    </row>
    <row r="16" spans="1:34" ht="14.5" x14ac:dyDescent="0.35">
      <c r="A16" s="129" t="s">
        <v>1</v>
      </c>
      <c r="B16" s="129"/>
      <c r="C16" s="63"/>
      <c r="D16" s="63"/>
      <c r="E16" s="64">
        <f>SUM(E12:E15)</f>
        <v>306</v>
      </c>
      <c r="F16" s="64">
        <f t="shared" ref="F16:K16" si="10">SUM(F12:F15)</f>
        <v>297</v>
      </c>
      <c r="G16" s="64">
        <f t="shared" si="10"/>
        <v>603</v>
      </c>
      <c r="H16" s="65">
        <f t="shared" si="2"/>
        <v>15.876777251184834</v>
      </c>
      <c r="I16" s="64">
        <f t="shared" si="10"/>
        <v>32</v>
      </c>
      <c r="J16" s="64">
        <f t="shared" si="10"/>
        <v>75</v>
      </c>
      <c r="K16" s="64">
        <f t="shared" si="10"/>
        <v>107</v>
      </c>
      <c r="L16" s="65">
        <f t="shared" si="4"/>
        <v>2.8172722485518698</v>
      </c>
      <c r="N16" s="131" t="s">
        <v>3</v>
      </c>
      <c r="O16" s="132"/>
      <c r="P16" s="60">
        <f>SUM(P7:P15)</f>
        <v>1175</v>
      </c>
      <c r="Q16" s="60">
        <f t="shared" ref="Q16:W16" si="11">SUM(Q7:Q15)</f>
        <v>1081</v>
      </c>
      <c r="R16" s="60">
        <f t="shared" si="11"/>
        <v>2256</v>
      </c>
      <c r="S16" s="66">
        <f t="shared" si="11"/>
        <v>59.399684044233808</v>
      </c>
      <c r="T16" s="60">
        <f t="shared" si="11"/>
        <v>601</v>
      </c>
      <c r="U16" s="60">
        <f t="shared" si="11"/>
        <v>941</v>
      </c>
      <c r="V16" s="60">
        <f t="shared" si="11"/>
        <v>1542</v>
      </c>
      <c r="W16" s="66">
        <f t="shared" si="11"/>
        <v>40.600315955766192</v>
      </c>
      <c r="Y16" s="56">
        <v>13</v>
      </c>
      <c r="Z16" s="57" t="s">
        <v>59</v>
      </c>
      <c r="AA16" s="86">
        <v>9</v>
      </c>
      <c r="AB16" s="58">
        <f t="shared" si="0"/>
        <v>0.23696682464454977</v>
      </c>
      <c r="AC16" s="52"/>
      <c r="AE16" s="47"/>
      <c r="AF16"/>
    </row>
    <row r="17" spans="1:32" ht="14.5" x14ac:dyDescent="0.35">
      <c r="A17" s="56">
        <v>1</v>
      </c>
      <c r="B17" s="56" t="s">
        <v>17</v>
      </c>
      <c r="C17" s="56"/>
      <c r="D17" s="56"/>
      <c r="E17" s="59">
        <v>133</v>
      </c>
      <c r="F17" s="59">
        <v>163</v>
      </c>
      <c r="G17" s="60">
        <f t="shared" si="1"/>
        <v>296</v>
      </c>
      <c r="H17" s="58">
        <f t="shared" si="2"/>
        <v>7.793575566087414</v>
      </c>
      <c r="I17" s="59">
        <v>127</v>
      </c>
      <c r="J17" s="59">
        <v>238</v>
      </c>
      <c r="K17" s="60">
        <f t="shared" si="3"/>
        <v>365</v>
      </c>
      <c r="L17" s="58">
        <f t="shared" si="4"/>
        <v>9.6103212216956297</v>
      </c>
      <c r="N17" s="51" t="s">
        <v>136</v>
      </c>
      <c r="Y17" s="56">
        <v>14</v>
      </c>
      <c r="Z17" s="57" t="s">
        <v>167</v>
      </c>
      <c r="AA17" s="86">
        <v>7</v>
      </c>
      <c r="AB17" s="58">
        <f t="shared" si="0"/>
        <v>0.18430753027909424</v>
      </c>
      <c r="AC17" s="52"/>
      <c r="AE17" s="47"/>
      <c r="AF17"/>
    </row>
    <row r="18" spans="1:32" ht="14.5" x14ac:dyDescent="0.35">
      <c r="A18" s="56">
        <v>2</v>
      </c>
      <c r="B18" s="56" t="s">
        <v>18</v>
      </c>
      <c r="C18" s="56"/>
      <c r="D18" s="56"/>
      <c r="E18" s="59">
        <v>179</v>
      </c>
      <c r="F18" s="59">
        <v>193</v>
      </c>
      <c r="G18" s="60">
        <f t="shared" si="1"/>
        <v>372</v>
      </c>
      <c r="H18" s="58">
        <f t="shared" si="2"/>
        <v>9.7946287519747237</v>
      </c>
      <c r="I18" s="59">
        <v>71</v>
      </c>
      <c r="J18" s="59">
        <v>129</v>
      </c>
      <c r="K18" s="60">
        <f t="shared" si="3"/>
        <v>200</v>
      </c>
      <c r="L18" s="58">
        <f t="shared" si="4"/>
        <v>5.2659294365455498</v>
      </c>
      <c r="Y18" s="56">
        <v>15</v>
      </c>
      <c r="Z18" s="57" t="s">
        <v>63</v>
      </c>
      <c r="AA18" s="86">
        <v>32</v>
      </c>
      <c r="AB18" s="58">
        <f t="shared" si="0"/>
        <v>0.84254870984728802</v>
      </c>
      <c r="AC18" s="52"/>
      <c r="AE18" s="47"/>
      <c r="AF18"/>
    </row>
    <row r="19" spans="1:32" ht="14.5" x14ac:dyDescent="0.35">
      <c r="A19" s="56">
        <v>3</v>
      </c>
      <c r="B19" s="56" t="s">
        <v>19</v>
      </c>
      <c r="C19" s="56"/>
      <c r="D19" s="56"/>
      <c r="E19" s="59">
        <v>154</v>
      </c>
      <c r="F19" s="59">
        <v>157</v>
      </c>
      <c r="G19" s="60">
        <f t="shared" si="1"/>
        <v>311</v>
      </c>
      <c r="H19" s="58">
        <f t="shared" si="2"/>
        <v>8.1885202738283311</v>
      </c>
      <c r="I19" s="59">
        <v>52</v>
      </c>
      <c r="J19" s="59">
        <v>85</v>
      </c>
      <c r="K19" s="60">
        <f t="shared" si="3"/>
        <v>137</v>
      </c>
      <c r="L19" s="58">
        <f t="shared" si="4"/>
        <v>3.6071616640337019</v>
      </c>
      <c r="Y19" s="56">
        <v>16</v>
      </c>
      <c r="Z19" s="57" t="s">
        <v>168</v>
      </c>
      <c r="AA19" s="86">
        <v>37</v>
      </c>
      <c r="AB19" s="58">
        <f t="shared" si="0"/>
        <v>0.97419694576092675</v>
      </c>
      <c r="AC19" s="52"/>
      <c r="AE19" s="47"/>
      <c r="AF19"/>
    </row>
    <row r="20" spans="1:32" ht="14.5" x14ac:dyDescent="0.35">
      <c r="A20" s="56">
        <v>4</v>
      </c>
      <c r="B20" s="56" t="s">
        <v>20</v>
      </c>
      <c r="C20" s="56"/>
      <c r="D20" s="56"/>
      <c r="E20" s="59">
        <v>203</v>
      </c>
      <c r="F20" s="59">
        <v>196</v>
      </c>
      <c r="G20" s="60">
        <f t="shared" si="1"/>
        <v>399</v>
      </c>
      <c r="H20" s="58">
        <f t="shared" si="2"/>
        <v>10.505529225908374</v>
      </c>
      <c r="I20" s="59">
        <v>83</v>
      </c>
      <c r="J20" s="59">
        <v>96</v>
      </c>
      <c r="K20" s="60">
        <f t="shared" si="3"/>
        <v>179</v>
      </c>
      <c r="L20" s="58">
        <f t="shared" si="4"/>
        <v>4.7130068457082679</v>
      </c>
      <c r="Y20" s="56">
        <v>17</v>
      </c>
      <c r="Z20" s="57" t="s">
        <v>198</v>
      </c>
      <c r="AA20" s="86">
        <v>5</v>
      </c>
      <c r="AB20" s="58">
        <f t="shared" si="0"/>
        <v>0.13164823591363875</v>
      </c>
      <c r="AC20" s="52"/>
      <c r="AE20" s="47"/>
      <c r="AF20"/>
    </row>
    <row r="21" spans="1:32" ht="14.5" x14ac:dyDescent="0.35">
      <c r="A21" s="133" t="s">
        <v>1</v>
      </c>
      <c r="B21" s="133"/>
      <c r="C21" s="67"/>
      <c r="D21" s="67"/>
      <c r="E21" s="68">
        <f>SUM(E17:E20)</f>
        <v>669</v>
      </c>
      <c r="F21" s="68">
        <f t="shared" ref="F21:K21" si="12">SUM(F17:F20)</f>
        <v>709</v>
      </c>
      <c r="G21" s="68">
        <f t="shared" si="12"/>
        <v>1378</v>
      </c>
      <c r="H21" s="65">
        <f t="shared" si="2"/>
        <v>36.282253817798846</v>
      </c>
      <c r="I21" s="64">
        <f t="shared" si="12"/>
        <v>333</v>
      </c>
      <c r="J21" s="64">
        <f t="shared" si="12"/>
        <v>548</v>
      </c>
      <c r="K21" s="64">
        <f t="shared" si="12"/>
        <v>881</v>
      </c>
      <c r="L21" s="65">
        <f t="shared" si="4"/>
        <v>23.196419167983148</v>
      </c>
      <c r="N21" s="51" t="s">
        <v>137</v>
      </c>
      <c r="W21" s="69">
        <v>1836</v>
      </c>
      <c r="Y21" s="56">
        <v>18</v>
      </c>
      <c r="Z21" s="57" t="s">
        <v>199</v>
      </c>
      <c r="AA21" s="86">
        <v>1</v>
      </c>
      <c r="AB21" s="58">
        <f t="shared" si="0"/>
        <v>2.6329647182727751E-2</v>
      </c>
      <c r="AC21" s="52"/>
      <c r="AD21" s="70"/>
      <c r="AE21" s="47"/>
      <c r="AF21"/>
    </row>
    <row r="22" spans="1:32" ht="15" customHeight="1" x14ac:dyDescent="0.35">
      <c r="A22" s="56">
        <v>1</v>
      </c>
      <c r="B22" s="56" t="s">
        <v>21</v>
      </c>
      <c r="C22" s="56"/>
      <c r="D22" s="56"/>
      <c r="E22" s="59">
        <v>81</v>
      </c>
      <c r="F22" s="59">
        <v>47</v>
      </c>
      <c r="G22" s="60">
        <f t="shared" si="1"/>
        <v>128</v>
      </c>
      <c r="H22" s="58">
        <f t="shared" si="2"/>
        <v>3.3701948393891521</v>
      </c>
      <c r="I22" s="59">
        <v>185</v>
      </c>
      <c r="J22" s="59">
        <v>189</v>
      </c>
      <c r="K22" s="60">
        <f t="shared" si="3"/>
        <v>374</v>
      </c>
      <c r="L22" s="58">
        <f t="shared" si="4"/>
        <v>9.8472880463401786</v>
      </c>
      <c r="N22" s="134" t="s">
        <v>0</v>
      </c>
      <c r="O22" s="135" t="s">
        <v>26</v>
      </c>
      <c r="P22" s="134" t="s">
        <v>83</v>
      </c>
      <c r="Q22" s="134" t="s">
        <v>6</v>
      </c>
      <c r="R22" s="134" t="s">
        <v>84</v>
      </c>
      <c r="S22" s="134" t="s">
        <v>6</v>
      </c>
      <c r="T22" s="71"/>
      <c r="U22" s="71"/>
      <c r="V22" s="71"/>
      <c r="W22" s="71"/>
      <c r="Y22" s="56">
        <v>19</v>
      </c>
      <c r="Z22" s="57" t="s">
        <v>170</v>
      </c>
      <c r="AA22" s="86">
        <v>14</v>
      </c>
      <c r="AB22" s="58">
        <f t="shared" si="0"/>
        <v>0.36861506055818849</v>
      </c>
      <c r="AC22" s="52"/>
      <c r="AE22" s="47"/>
      <c r="AF22"/>
    </row>
    <row r="23" spans="1:32" ht="14.5" x14ac:dyDescent="0.35">
      <c r="A23" s="56">
        <v>2</v>
      </c>
      <c r="B23" s="56" t="s">
        <v>22</v>
      </c>
      <c r="C23" s="56"/>
      <c r="D23" s="56"/>
      <c r="E23" s="59">
        <v>40</v>
      </c>
      <c r="F23" s="59">
        <v>19</v>
      </c>
      <c r="G23" s="60">
        <f t="shared" si="1"/>
        <v>59</v>
      </c>
      <c r="H23" s="58">
        <f t="shared" si="2"/>
        <v>1.5534491837809372</v>
      </c>
      <c r="I23" s="59">
        <v>51</v>
      </c>
      <c r="J23" s="59">
        <v>127</v>
      </c>
      <c r="K23" s="60">
        <f t="shared" si="3"/>
        <v>178</v>
      </c>
      <c r="L23" s="58">
        <f t="shared" si="4"/>
        <v>4.6866771985255395</v>
      </c>
      <c r="N23" s="134"/>
      <c r="O23" s="135"/>
      <c r="P23" s="134"/>
      <c r="Q23" s="134"/>
      <c r="R23" s="134"/>
      <c r="S23" s="134"/>
      <c r="T23" s="72"/>
      <c r="U23" s="72"/>
      <c r="V23" s="72"/>
      <c r="W23" s="72"/>
      <c r="Y23" s="56">
        <v>20</v>
      </c>
      <c r="Z23" s="57" t="s">
        <v>171</v>
      </c>
      <c r="AA23" s="86">
        <v>24</v>
      </c>
      <c r="AB23" s="58">
        <f t="shared" si="0"/>
        <v>0.63191153238546605</v>
      </c>
      <c r="AC23" s="52"/>
      <c r="AE23" s="47"/>
      <c r="AF23"/>
    </row>
    <row r="24" spans="1:32" ht="14.5" x14ac:dyDescent="0.35">
      <c r="A24" s="56">
        <v>3</v>
      </c>
      <c r="B24" s="56" t="s">
        <v>23</v>
      </c>
      <c r="C24" s="56"/>
      <c r="D24" s="56"/>
      <c r="E24" s="59">
        <v>12</v>
      </c>
      <c r="F24" s="59">
        <v>8</v>
      </c>
      <c r="G24" s="60">
        <f t="shared" si="1"/>
        <v>20</v>
      </c>
      <c r="H24" s="58">
        <f t="shared" si="2"/>
        <v>0.526592943654555</v>
      </c>
      <c r="I24" s="59"/>
      <c r="J24" s="59"/>
      <c r="K24" s="60">
        <f t="shared" si="3"/>
        <v>0</v>
      </c>
      <c r="L24" s="58">
        <f t="shared" si="4"/>
        <v>0</v>
      </c>
      <c r="N24" s="134"/>
      <c r="O24" s="135"/>
      <c r="P24" s="134"/>
      <c r="Q24" s="134"/>
      <c r="R24" s="134"/>
      <c r="S24" s="134"/>
      <c r="T24" s="73"/>
      <c r="U24" s="73"/>
      <c r="V24" s="72"/>
      <c r="W24" s="72"/>
      <c r="Y24" s="56">
        <v>21</v>
      </c>
      <c r="Z24" s="57" t="s">
        <v>172</v>
      </c>
      <c r="AA24" s="86">
        <v>189</v>
      </c>
      <c r="AB24" s="58">
        <f t="shared" si="0"/>
        <v>4.9763033175355451</v>
      </c>
      <c r="AC24" s="52"/>
      <c r="AE24" s="47"/>
      <c r="AF24"/>
    </row>
    <row r="25" spans="1:32" ht="14.5" x14ac:dyDescent="0.35">
      <c r="A25" s="56">
        <v>4</v>
      </c>
      <c r="B25" s="56" t="s">
        <v>24</v>
      </c>
      <c r="C25" s="56"/>
      <c r="D25" s="56"/>
      <c r="E25" s="59"/>
      <c r="F25" s="59"/>
      <c r="G25" s="60">
        <f t="shared" si="1"/>
        <v>0</v>
      </c>
      <c r="H25" s="58">
        <f t="shared" si="2"/>
        <v>0</v>
      </c>
      <c r="I25" s="59"/>
      <c r="J25" s="59"/>
      <c r="K25" s="60">
        <f t="shared" si="3"/>
        <v>0</v>
      </c>
      <c r="L25" s="58">
        <f t="shared" si="4"/>
        <v>0</v>
      </c>
      <c r="N25" s="56">
        <v>1</v>
      </c>
      <c r="O25" s="74" t="s">
        <v>2</v>
      </c>
      <c r="P25" s="75">
        <v>67</v>
      </c>
      <c r="Q25" s="58">
        <f>P25/$W$21*100</f>
        <v>3.6492374727668841</v>
      </c>
      <c r="R25" s="56"/>
      <c r="S25" s="58"/>
      <c r="T25" s="52"/>
      <c r="U25" s="52"/>
      <c r="V25" s="52"/>
      <c r="W25" s="52"/>
      <c r="Y25" s="56">
        <v>22</v>
      </c>
      <c r="Z25" s="57" t="s">
        <v>173</v>
      </c>
      <c r="AA25" s="86">
        <v>31</v>
      </c>
      <c r="AB25" s="58">
        <f t="shared" si="0"/>
        <v>0.81621906266456035</v>
      </c>
      <c r="AC25" s="52"/>
      <c r="AE25" s="47"/>
      <c r="AF25"/>
    </row>
    <row r="26" spans="1:32" ht="14.5" x14ac:dyDescent="0.35">
      <c r="A26" s="56">
        <v>5</v>
      </c>
      <c r="B26" s="56" t="s">
        <v>25</v>
      </c>
      <c r="C26" s="56"/>
      <c r="D26" s="56"/>
      <c r="E26" s="56"/>
      <c r="F26" s="56"/>
      <c r="G26" s="60">
        <f t="shared" si="1"/>
        <v>0</v>
      </c>
      <c r="H26" s="58">
        <f t="shared" si="2"/>
        <v>0</v>
      </c>
      <c r="I26" s="56"/>
      <c r="J26" s="56"/>
      <c r="K26" s="60">
        <f t="shared" si="3"/>
        <v>0</v>
      </c>
      <c r="L26" s="58">
        <f t="shared" si="4"/>
        <v>0</v>
      </c>
      <c r="N26" s="56">
        <v>2</v>
      </c>
      <c r="O26" s="74" t="s">
        <v>33</v>
      </c>
      <c r="P26" s="75">
        <v>74</v>
      </c>
      <c r="Q26" s="58">
        <f t="shared" ref="Q26:S34" si="13">P26/$W$21*100</f>
        <v>4.0305010893246189</v>
      </c>
      <c r="R26" s="56"/>
      <c r="S26" s="58"/>
      <c r="T26" s="52"/>
      <c r="U26" s="52"/>
      <c r="V26" s="52"/>
      <c r="W26" s="52"/>
      <c r="Y26" s="56">
        <v>23</v>
      </c>
      <c r="Z26" s="57" t="s">
        <v>174</v>
      </c>
      <c r="AA26" s="86">
        <v>19</v>
      </c>
      <c r="AB26" s="58">
        <f t="shared" si="0"/>
        <v>0.50026329647182732</v>
      </c>
      <c r="AC26" s="52"/>
      <c r="AE26" s="47"/>
      <c r="AF26"/>
    </row>
    <row r="27" spans="1:32" ht="14.5" x14ac:dyDescent="0.35">
      <c r="A27" s="133" t="s">
        <v>1</v>
      </c>
      <c r="B27" s="133"/>
      <c r="C27" s="67"/>
      <c r="D27" s="67"/>
      <c r="E27" s="68">
        <f>SUM(E22:E26)</f>
        <v>133</v>
      </c>
      <c r="F27" s="68">
        <f t="shared" ref="F27:K27" si="14">SUM(F22:F26)</f>
        <v>74</v>
      </c>
      <c r="G27" s="68">
        <f t="shared" si="14"/>
        <v>207</v>
      </c>
      <c r="H27" s="65">
        <f t="shared" si="2"/>
        <v>5.4502369668246446</v>
      </c>
      <c r="I27" s="64">
        <f t="shared" si="14"/>
        <v>236</v>
      </c>
      <c r="J27" s="64">
        <f t="shared" si="14"/>
        <v>316</v>
      </c>
      <c r="K27" s="64">
        <f t="shared" si="14"/>
        <v>552</v>
      </c>
      <c r="L27" s="65">
        <f t="shared" si="4"/>
        <v>14.533965244865717</v>
      </c>
      <c r="N27" s="56">
        <v>3</v>
      </c>
      <c r="O27" s="74" t="s">
        <v>32</v>
      </c>
      <c r="P27" s="75">
        <v>588</v>
      </c>
      <c r="Q27" s="58">
        <f t="shared" si="13"/>
        <v>32.026143790849673</v>
      </c>
      <c r="R27" s="56">
        <v>15</v>
      </c>
      <c r="S27" s="58">
        <f t="shared" si="13"/>
        <v>0.81699346405228768</v>
      </c>
      <c r="T27" s="52"/>
      <c r="U27" s="52"/>
      <c r="V27" s="52"/>
      <c r="W27" s="52"/>
      <c r="Y27" s="56">
        <v>24</v>
      </c>
      <c r="Z27" s="57" t="s">
        <v>175</v>
      </c>
      <c r="AA27" s="86">
        <v>16</v>
      </c>
      <c r="AB27" s="58">
        <f t="shared" si="0"/>
        <v>0.42127435492364401</v>
      </c>
      <c r="AC27" s="52"/>
      <c r="AE27" s="47"/>
      <c r="AF27"/>
    </row>
    <row r="28" spans="1:32" ht="14.5" x14ac:dyDescent="0.35">
      <c r="A28" s="126" t="s">
        <v>3</v>
      </c>
      <c r="B28" s="126"/>
      <c r="C28" s="54"/>
      <c r="D28" s="54"/>
      <c r="E28" s="60">
        <f>E27+E21+E16+E11</f>
        <v>1175</v>
      </c>
      <c r="F28" s="60">
        <f t="shared" ref="F28:K28" si="15">F27+F21+F16+F11</f>
        <v>1081</v>
      </c>
      <c r="G28" s="60">
        <f t="shared" si="15"/>
        <v>2256</v>
      </c>
      <c r="H28" s="58">
        <f t="shared" si="2"/>
        <v>59.399684044233801</v>
      </c>
      <c r="I28" s="60">
        <f t="shared" si="15"/>
        <v>601</v>
      </c>
      <c r="J28" s="60">
        <f t="shared" si="15"/>
        <v>941</v>
      </c>
      <c r="K28" s="60">
        <f t="shared" si="15"/>
        <v>1542</v>
      </c>
      <c r="L28" s="58">
        <f t="shared" si="4"/>
        <v>40.600315955766192</v>
      </c>
      <c r="N28" s="56">
        <v>4</v>
      </c>
      <c r="O28" s="74" t="s">
        <v>156</v>
      </c>
      <c r="P28" s="75">
        <v>7</v>
      </c>
      <c r="Q28" s="58">
        <f t="shared" si="13"/>
        <v>0.38126361655773422</v>
      </c>
      <c r="R28" s="56">
        <v>1</v>
      </c>
      <c r="S28" s="58">
        <f t="shared" si="13"/>
        <v>5.4466230936819175E-2</v>
      </c>
      <c r="T28" s="52"/>
      <c r="U28" s="52"/>
      <c r="V28" s="52"/>
      <c r="W28" s="52"/>
      <c r="Y28" s="56">
        <v>25</v>
      </c>
      <c r="Z28" s="57" t="s">
        <v>176</v>
      </c>
      <c r="AA28" s="86">
        <v>25</v>
      </c>
      <c r="AB28" s="58">
        <f t="shared" si="0"/>
        <v>0.65824117956819372</v>
      </c>
      <c r="AC28" s="52"/>
      <c r="AE28" s="47"/>
      <c r="AF28"/>
    </row>
    <row r="29" spans="1:32" ht="14.5" x14ac:dyDescent="0.35">
      <c r="A29" s="51" t="s">
        <v>136</v>
      </c>
      <c r="N29" s="56">
        <v>5</v>
      </c>
      <c r="O29" s="74" t="s">
        <v>157</v>
      </c>
      <c r="P29" s="75">
        <v>3</v>
      </c>
      <c r="Q29" s="58">
        <f t="shared" si="13"/>
        <v>0.16339869281045752</v>
      </c>
      <c r="R29" s="56">
        <v>12</v>
      </c>
      <c r="S29" s="58">
        <f t="shared" si="13"/>
        <v>0.65359477124183007</v>
      </c>
      <c r="T29" s="52"/>
      <c r="U29" s="52"/>
      <c r="V29" s="52"/>
      <c r="W29" s="52"/>
      <c r="Y29" s="56">
        <v>26</v>
      </c>
      <c r="Z29" s="57" t="s">
        <v>177</v>
      </c>
      <c r="AA29" s="86">
        <v>22</v>
      </c>
      <c r="AB29" s="58">
        <f t="shared" si="0"/>
        <v>0.57925223802001058</v>
      </c>
      <c r="AC29" s="52"/>
      <c r="AE29" s="47"/>
      <c r="AF29"/>
    </row>
    <row r="30" spans="1:32" ht="14.5" x14ac:dyDescent="0.35">
      <c r="N30" s="56">
        <v>6</v>
      </c>
      <c r="O30" s="74" t="s">
        <v>158</v>
      </c>
      <c r="P30" s="75">
        <v>237</v>
      </c>
      <c r="Q30" s="58">
        <f t="shared" si="13"/>
        <v>12.908496732026146</v>
      </c>
      <c r="R30" s="56">
        <v>9</v>
      </c>
      <c r="S30" s="58">
        <f t="shared" si="13"/>
        <v>0.49019607843137253</v>
      </c>
      <c r="T30" s="52"/>
      <c r="U30" s="52"/>
      <c r="V30" s="52"/>
      <c r="W30" s="52"/>
      <c r="Y30" s="56">
        <v>27</v>
      </c>
      <c r="Z30" s="57" t="s">
        <v>178</v>
      </c>
      <c r="AA30" s="86">
        <v>135</v>
      </c>
      <c r="AB30" s="58">
        <f t="shared" si="0"/>
        <v>3.5545023696682465</v>
      </c>
      <c r="AC30" s="52"/>
      <c r="AE30" s="47"/>
      <c r="AF30"/>
    </row>
    <row r="31" spans="1:32" ht="14.5" x14ac:dyDescent="0.35">
      <c r="N31" s="56">
        <v>7</v>
      </c>
      <c r="O31" s="74" t="s">
        <v>159</v>
      </c>
      <c r="P31" s="75">
        <v>377</v>
      </c>
      <c r="Q31" s="58">
        <f t="shared" si="13"/>
        <v>20.533769063180827</v>
      </c>
      <c r="R31" s="56">
        <v>442</v>
      </c>
      <c r="S31" s="58">
        <f t="shared" si="13"/>
        <v>24.074074074074073</v>
      </c>
      <c r="T31" s="52"/>
      <c r="U31" s="52"/>
      <c r="V31" s="52"/>
      <c r="W31" s="52"/>
      <c r="Y31" s="56">
        <v>28</v>
      </c>
      <c r="Z31" s="57" t="s">
        <v>179</v>
      </c>
      <c r="AA31" s="86">
        <v>22</v>
      </c>
      <c r="AB31" s="58">
        <f t="shared" si="0"/>
        <v>0.57925223802001058</v>
      </c>
      <c r="AC31" s="52"/>
      <c r="AE31" s="47"/>
      <c r="AF31"/>
    </row>
    <row r="32" spans="1:32" ht="14.5" x14ac:dyDescent="0.35">
      <c r="N32" s="56">
        <v>8</v>
      </c>
      <c r="O32" s="74" t="s">
        <v>28</v>
      </c>
      <c r="P32" s="75">
        <v>4</v>
      </c>
      <c r="Q32" s="58">
        <f t="shared" si="13"/>
        <v>0.2178649237472767</v>
      </c>
      <c r="R32" s="56"/>
      <c r="S32" s="58"/>
      <c r="T32" s="52"/>
      <c r="U32" s="52"/>
      <c r="V32" s="52"/>
      <c r="W32" s="52"/>
      <c r="Y32" s="56">
        <v>29</v>
      </c>
      <c r="Z32" s="57" t="s">
        <v>180</v>
      </c>
      <c r="AA32" s="86">
        <v>28</v>
      </c>
      <c r="AB32" s="58">
        <f t="shared" si="0"/>
        <v>0.73723012111637698</v>
      </c>
      <c r="AC32" s="52"/>
      <c r="AE32" s="47"/>
      <c r="AF32"/>
    </row>
    <row r="33" spans="1:32" ht="14.5" x14ac:dyDescent="0.35">
      <c r="N33" s="56">
        <v>9</v>
      </c>
      <c r="O33" s="74" t="s">
        <v>27</v>
      </c>
      <c r="P33" s="56"/>
      <c r="Q33" s="58">
        <f t="shared" si="13"/>
        <v>0</v>
      </c>
      <c r="R33" s="56"/>
      <c r="S33" s="58"/>
      <c r="T33" s="52"/>
      <c r="U33" s="52"/>
      <c r="V33" s="52"/>
      <c r="W33" s="52"/>
      <c r="Y33" s="56">
        <v>30</v>
      </c>
      <c r="Z33" s="57" t="s">
        <v>181</v>
      </c>
      <c r="AA33" s="86">
        <f>55+54</f>
        <v>109</v>
      </c>
      <c r="AB33" s="58">
        <f t="shared" si="0"/>
        <v>2.8699315429173247</v>
      </c>
      <c r="AC33" s="52"/>
      <c r="AE33" s="47"/>
      <c r="AF33"/>
    </row>
    <row r="34" spans="1:32" ht="14.5" x14ac:dyDescent="0.35">
      <c r="N34" s="126" t="s">
        <v>3</v>
      </c>
      <c r="O34" s="126"/>
      <c r="P34" s="54">
        <f>SUM(P25:P33)</f>
        <v>1357</v>
      </c>
      <c r="Q34" s="58">
        <f t="shared" si="13"/>
        <v>73.910675381263616</v>
      </c>
      <c r="R34" s="54">
        <f>SUM(R25:R33)</f>
        <v>479</v>
      </c>
      <c r="S34" s="58">
        <f t="shared" si="13"/>
        <v>26.089324618736381</v>
      </c>
      <c r="T34" s="52"/>
      <c r="U34" s="52"/>
      <c r="V34" s="52"/>
      <c r="W34" s="52"/>
      <c r="Y34" s="56">
        <v>31</v>
      </c>
      <c r="Z34" s="57" t="s">
        <v>182</v>
      </c>
      <c r="AA34" s="86">
        <v>23</v>
      </c>
      <c r="AB34" s="58">
        <f t="shared" si="0"/>
        <v>0.60558188520273826</v>
      </c>
      <c r="AC34" s="52"/>
      <c r="AE34" s="47"/>
      <c r="AF34"/>
    </row>
    <row r="35" spans="1:32" ht="14.5" x14ac:dyDescent="0.35">
      <c r="N35" s="51" t="s">
        <v>138</v>
      </c>
      <c r="Y35" s="56">
        <v>32</v>
      </c>
      <c r="Z35" s="57" t="s">
        <v>183</v>
      </c>
      <c r="AA35" s="86">
        <v>35</v>
      </c>
      <c r="AB35" s="58">
        <f t="shared" si="0"/>
        <v>0.92153765139547128</v>
      </c>
      <c r="AC35" s="52"/>
      <c r="AE35" s="47"/>
      <c r="AF35"/>
    </row>
    <row r="36" spans="1:32" ht="14.5" x14ac:dyDescent="0.35">
      <c r="Y36" s="56">
        <v>33</v>
      </c>
      <c r="Z36" s="57" t="s">
        <v>184</v>
      </c>
      <c r="AA36" s="86">
        <v>30</v>
      </c>
      <c r="AB36" s="58">
        <f t="shared" ref="AB36:AB67" si="16">AA36/$AA$76*100</f>
        <v>0.78988941548183245</v>
      </c>
      <c r="AC36" s="52"/>
      <c r="AE36" s="47"/>
      <c r="AF36"/>
    </row>
    <row r="37" spans="1:32" ht="14.5" x14ac:dyDescent="0.35">
      <c r="Y37" s="56">
        <v>34</v>
      </c>
      <c r="Z37" s="57" t="s">
        <v>185</v>
      </c>
      <c r="AA37" s="86">
        <v>18</v>
      </c>
      <c r="AB37" s="58">
        <f t="shared" si="16"/>
        <v>0.47393364928909953</v>
      </c>
      <c r="AC37" s="52"/>
      <c r="AE37" s="47"/>
      <c r="AF37"/>
    </row>
    <row r="38" spans="1:32" ht="14.5" x14ac:dyDescent="0.35">
      <c r="Y38" s="56">
        <v>35</v>
      </c>
      <c r="Z38" s="57" t="s">
        <v>186</v>
      </c>
      <c r="AA38" s="86">
        <v>24</v>
      </c>
      <c r="AB38" s="58">
        <f t="shared" si="16"/>
        <v>0.63191153238546605</v>
      </c>
      <c r="AC38" s="52"/>
      <c r="AE38" s="47"/>
      <c r="AF38"/>
    </row>
    <row r="39" spans="1:32" ht="14.5" x14ac:dyDescent="0.35">
      <c r="Y39" s="56">
        <v>36</v>
      </c>
      <c r="Z39" s="57" t="s">
        <v>187</v>
      </c>
      <c r="AA39" s="86">
        <v>89</v>
      </c>
      <c r="AB39" s="58">
        <f t="shared" si="16"/>
        <v>2.3433385992627698</v>
      </c>
      <c r="AC39" s="52"/>
      <c r="AE39" s="47"/>
      <c r="AF39"/>
    </row>
    <row r="40" spans="1:32" ht="14.5" x14ac:dyDescent="0.35">
      <c r="Y40" s="56">
        <v>37</v>
      </c>
      <c r="Z40" s="57" t="s">
        <v>189</v>
      </c>
      <c r="AA40" s="86">
        <v>49</v>
      </c>
      <c r="AB40" s="58">
        <f t="shared" si="16"/>
        <v>1.29015271195366</v>
      </c>
      <c r="AC40" s="52"/>
      <c r="AE40" s="47"/>
      <c r="AF40"/>
    </row>
    <row r="41" spans="1:32" ht="14.5" x14ac:dyDescent="0.35">
      <c r="Y41" s="56">
        <v>38</v>
      </c>
      <c r="Z41" s="57" t="s">
        <v>190</v>
      </c>
      <c r="AA41" s="86">
        <v>27</v>
      </c>
      <c r="AB41" s="58">
        <f t="shared" si="16"/>
        <v>0.7109004739336493</v>
      </c>
      <c r="AC41" s="136"/>
      <c r="AD41" s="136"/>
      <c r="AE41" s="47"/>
      <c r="AF41"/>
    </row>
    <row r="42" spans="1:32" ht="14.5" x14ac:dyDescent="0.35">
      <c r="Y42" s="56">
        <v>39</v>
      </c>
      <c r="Z42" s="57" t="s">
        <v>191</v>
      </c>
      <c r="AA42" s="86">
        <v>31</v>
      </c>
      <c r="AB42" s="58">
        <f t="shared" si="16"/>
        <v>0.81621906266456035</v>
      </c>
      <c r="AE42" s="47"/>
      <c r="AF42"/>
    </row>
    <row r="43" spans="1:32" ht="14.5" x14ac:dyDescent="0.35">
      <c r="A43" s="51" t="s">
        <v>112</v>
      </c>
      <c r="Y43" s="56">
        <v>40</v>
      </c>
      <c r="Z43" s="57" t="s">
        <v>192</v>
      </c>
      <c r="AA43" s="86">
        <v>45</v>
      </c>
      <c r="AB43" s="58">
        <f t="shared" si="16"/>
        <v>1.1848341232227488</v>
      </c>
      <c r="AE43" s="47"/>
      <c r="AF43"/>
    </row>
    <row r="44" spans="1:32" ht="14.5" x14ac:dyDescent="0.35">
      <c r="A44" s="51" t="s">
        <v>106</v>
      </c>
      <c r="Y44" s="56">
        <v>41</v>
      </c>
      <c r="Z44" s="57" t="s">
        <v>67</v>
      </c>
      <c r="AA44" s="86">
        <v>9</v>
      </c>
      <c r="AB44" s="58">
        <f t="shared" si="16"/>
        <v>0.23696682464454977</v>
      </c>
      <c r="AE44" s="47"/>
      <c r="AF44"/>
    </row>
    <row r="45" spans="1:32" ht="14.5" customHeight="1" x14ac:dyDescent="0.35">
      <c r="A45" s="54" t="s">
        <v>0</v>
      </c>
      <c r="B45" s="137" t="s">
        <v>81</v>
      </c>
      <c r="C45" s="137"/>
      <c r="D45" s="137"/>
      <c r="E45" s="137"/>
      <c r="F45" s="137"/>
      <c r="G45" s="137" t="s">
        <v>79</v>
      </c>
      <c r="H45" s="137"/>
      <c r="I45" s="137" t="s">
        <v>80</v>
      </c>
      <c r="J45" s="137"/>
      <c r="Y45" s="56">
        <v>42</v>
      </c>
      <c r="Z45" s="57" t="s">
        <v>68</v>
      </c>
      <c r="AA45" s="86">
        <v>14</v>
      </c>
      <c r="AB45" s="58">
        <f t="shared" si="16"/>
        <v>0.36861506055818849</v>
      </c>
      <c r="AE45" s="47"/>
      <c r="AF45"/>
    </row>
    <row r="46" spans="1:32" ht="14.5" x14ac:dyDescent="0.35">
      <c r="A46" s="56">
        <v>1</v>
      </c>
      <c r="B46" s="138"/>
      <c r="C46" s="138"/>
      <c r="D46" s="138"/>
      <c r="E46" s="138"/>
      <c r="F46" s="138"/>
      <c r="G46" s="139"/>
      <c r="H46" s="139"/>
      <c r="I46" s="139"/>
      <c r="J46" s="139"/>
      <c r="Y46" s="56">
        <v>43</v>
      </c>
      <c r="Z46" s="57" t="s">
        <v>69</v>
      </c>
      <c r="AA46" s="86">
        <v>21</v>
      </c>
      <c r="AB46" s="58">
        <f t="shared" si="16"/>
        <v>0.55292259083728279</v>
      </c>
      <c r="AE46" s="47"/>
      <c r="AF46"/>
    </row>
    <row r="47" spans="1:32" ht="14.5" x14ac:dyDescent="0.35">
      <c r="A47" s="56">
        <v>2</v>
      </c>
      <c r="B47" s="138"/>
      <c r="C47" s="138"/>
      <c r="D47" s="138"/>
      <c r="E47" s="138"/>
      <c r="F47" s="138"/>
      <c r="G47" s="139"/>
      <c r="H47" s="139"/>
      <c r="I47" s="139"/>
      <c r="J47" s="139"/>
      <c r="Y47" s="56">
        <v>44</v>
      </c>
      <c r="Z47" s="57" t="s">
        <v>66</v>
      </c>
      <c r="AA47" s="86">
        <v>15</v>
      </c>
      <c r="AB47" s="58">
        <f t="shared" si="16"/>
        <v>0.39494470774091622</v>
      </c>
      <c r="AE47" s="47"/>
      <c r="AF47"/>
    </row>
    <row r="48" spans="1:32" ht="14.5" x14ac:dyDescent="0.35">
      <c r="A48" s="56">
        <v>3</v>
      </c>
      <c r="B48" s="138"/>
      <c r="C48" s="138"/>
      <c r="D48" s="138"/>
      <c r="E48" s="138"/>
      <c r="F48" s="138"/>
      <c r="G48" s="139"/>
      <c r="H48" s="139"/>
      <c r="I48" s="139"/>
      <c r="J48" s="139"/>
      <c r="Y48" s="56">
        <v>45</v>
      </c>
      <c r="Z48" s="57" t="s">
        <v>73</v>
      </c>
      <c r="AA48" s="86">
        <v>17</v>
      </c>
      <c r="AB48" s="58">
        <f t="shared" si="16"/>
        <v>0.44760400210637175</v>
      </c>
      <c r="AE48" s="47"/>
      <c r="AF48"/>
    </row>
    <row r="49" spans="1:36" ht="14.5" x14ac:dyDescent="0.35">
      <c r="A49" s="51" t="s">
        <v>113</v>
      </c>
      <c r="Y49" s="56">
        <v>46</v>
      </c>
      <c r="Z49" s="57" t="s">
        <v>74</v>
      </c>
      <c r="AA49" s="86">
        <v>19</v>
      </c>
      <c r="AB49" s="58">
        <f t="shared" si="16"/>
        <v>0.50026329647182732</v>
      </c>
      <c r="AE49" s="47"/>
      <c r="AF49"/>
    </row>
    <row r="50" spans="1:36" ht="14.5" x14ac:dyDescent="0.35">
      <c r="Y50" s="56">
        <v>47</v>
      </c>
      <c r="Z50" s="57" t="s">
        <v>71</v>
      </c>
      <c r="AA50" s="86">
        <v>15</v>
      </c>
      <c r="AB50" s="58">
        <f t="shared" si="16"/>
        <v>0.39494470774091622</v>
      </c>
      <c r="AE50" s="47"/>
      <c r="AF50"/>
    </row>
    <row r="51" spans="1:36" ht="14.5" x14ac:dyDescent="0.35">
      <c r="Y51" s="56">
        <v>48</v>
      </c>
      <c r="Z51" s="57" t="s">
        <v>76</v>
      </c>
      <c r="AA51" s="86">
        <v>18</v>
      </c>
      <c r="AB51" s="58">
        <f t="shared" si="16"/>
        <v>0.47393364928909953</v>
      </c>
      <c r="AE51" s="47"/>
      <c r="AF51"/>
    </row>
    <row r="52" spans="1:36" ht="14.5" x14ac:dyDescent="0.35">
      <c r="Y52" s="56">
        <v>49</v>
      </c>
      <c r="Z52" s="57" t="s">
        <v>72</v>
      </c>
      <c r="AA52" s="86">
        <v>19</v>
      </c>
      <c r="AB52" s="58">
        <f t="shared" si="16"/>
        <v>0.50026329647182732</v>
      </c>
      <c r="AE52" s="47"/>
      <c r="AF52"/>
    </row>
    <row r="53" spans="1:36" ht="14.5" x14ac:dyDescent="0.35">
      <c r="A53" s="76" t="s">
        <v>140</v>
      </c>
      <c r="B53" s="76"/>
      <c r="C53" s="76"/>
      <c r="D53" s="76"/>
      <c r="E53" s="76"/>
      <c r="F53" s="76"/>
      <c r="G53" s="76"/>
      <c r="H53" s="76"/>
      <c r="I53" s="76"/>
      <c r="J53" s="77">
        <v>51</v>
      </c>
      <c r="K53" s="76"/>
      <c r="L53" s="76"/>
      <c r="M53" s="76"/>
      <c r="N53" s="76"/>
      <c r="O53" s="76"/>
      <c r="P53" s="76"/>
      <c r="Q53" s="76"/>
      <c r="R53" s="76"/>
      <c r="Y53" s="56">
        <v>50</v>
      </c>
      <c r="Z53" s="57" t="s">
        <v>77</v>
      </c>
      <c r="AA53" s="86">
        <v>20</v>
      </c>
      <c r="AB53" s="58">
        <f t="shared" si="16"/>
        <v>0.526592943654555</v>
      </c>
      <c r="AE53" s="47"/>
      <c r="AF53"/>
    </row>
    <row r="54" spans="1:36" ht="14.5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Y54" s="56">
        <v>51</v>
      </c>
      <c r="Z54" s="57" t="s">
        <v>75</v>
      </c>
      <c r="AA54" s="86">
        <v>18</v>
      </c>
      <c r="AB54" s="58">
        <f t="shared" si="16"/>
        <v>0.47393364928909953</v>
      </c>
      <c r="AE54" s="47"/>
      <c r="AF54"/>
    </row>
    <row r="55" spans="1:36" ht="14.5" x14ac:dyDescent="0.35">
      <c r="A55" s="140" t="s">
        <v>0</v>
      </c>
      <c r="B55" s="146" t="s">
        <v>26</v>
      </c>
      <c r="C55" s="140" t="s">
        <v>125</v>
      </c>
      <c r="D55" s="140" t="s">
        <v>6</v>
      </c>
      <c r="E55" s="140" t="s">
        <v>126</v>
      </c>
      <c r="F55" s="140" t="s">
        <v>6</v>
      </c>
      <c r="G55" s="140" t="s">
        <v>119</v>
      </c>
      <c r="H55" s="140" t="s">
        <v>6</v>
      </c>
      <c r="I55" s="140" t="s">
        <v>120</v>
      </c>
      <c r="J55" s="140" t="s">
        <v>6</v>
      </c>
      <c r="K55" s="140" t="s">
        <v>121</v>
      </c>
      <c r="L55" s="140" t="s">
        <v>6</v>
      </c>
      <c r="M55" s="145" t="s">
        <v>122</v>
      </c>
      <c r="N55" s="145" t="s">
        <v>6</v>
      </c>
      <c r="O55" s="145" t="s">
        <v>123</v>
      </c>
      <c r="P55" s="145" t="s">
        <v>6</v>
      </c>
      <c r="Q55" s="145" t="s">
        <v>124</v>
      </c>
      <c r="R55" s="145" t="s">
        <v>6</v>
      </c>
      <c r="Y55" s="56">
        <v>52</v>
      </c>
      <c r="Z55" s="57" t="s">
        <v>70</v>
      </c>
      <c r="AA55" s="86">
        <v>20</v>
      </c>
      <c r="AB55" s="58">
        <f t="shared" si="16"/>
        <v>0.526592943654555</v>
      </c>
      <c r="AC55" s="78"/>
      <c r="AE55" s="47"/>
      <c r="AF55"/>
      <c r="AI55" s="52"/>
      <c r="AJ55" s="52"/>
    </row>
    <row r="56" spans="1:36" ht="14.5" x14ac:dyDescent="0.35">
      <c r="A56" s="141"/>
      <c r="B56" s="147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5"/>
      <c r="N56" s="145"/>
      <c r="O56" s="145"/>
      <c r="P56" s="145"/>
      <c r="Q56" s="145"/>
      <c r="R56" s="145"/>
      <c r="Y56" s="56">
        <v>53</v>
      </c>
      <c r="Z56" s="57" t="s">
        <v>193</v>
      </c>
      <c r="AA56" s="86">
        <v>6</v>
      </c>
      <c r="AB56" s="58">
        <f t="shared" si="16"/>
        <v>0.15797788309636651</v>
      </c>
      <c r="AC56" s="78"/>
      <c r="AE56" s="47"/>
      <c r="AF56"/>
      <c r="AI56" s="52"/>
      <c r="AJ56" s="52"/>
    </row>
    <row r="57" spans="1:36" ht="14.5" x14ac:dyDescent="0.35">
      <c r="A57" s="142"/>
      <c r="B57" s="148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5"/>
      <c r="N57" s="145"/>
      <c r="O57" s="145"/>
      <c r="P57" s="145"/>
      <c r="Q57" s="145"/>
      <c r="R57" s="145"/>
      <c r="Y57" s="56">
        <v>54</v>
      </c>
      <c r="Z57" s="57" t="s">
        <v>194</v>
      </c>
      <c r="AA57" s="86">
        <v>4</v>
      </c>
      <c r="AB57" s="58">
        <f t="shared" si="16"/>
        <v>0.105318588730911</v>
      </c>
      <c r="AC57" s="78"/>
      <c r="AE57" s="47"/>
      <c r="AF57"/>
      <c r="AI57" s="52"/>
      <c r="AJ57" s="52"/>
    </row>
    <row r="58" spans="1:36" ht="14.5" x14ac:dyDescent="0.35">
      <c r="A58" s="79">
        <v>1</v>
      </c>
      <c r="B58" s="80" t="s">
        <v>27</v>
      </c>
      <c r="C58" s="80"/>
      <c r="D58" s="80"/>
      <c r="E58" s="80"/>
      <c r="F58" s="80"/>
      <c r="G58" s="79"/>
      <c r="H58" s="81"/>
      <c r="I58" s="79"/>
      <c r="J58" s="81"/>
      <c r="K58" s="79"/>
      <c r="L58" s="81"/>
      <c r="M58" s="79"/>
      <c r="N58" s="81"/>
      <c r="O58" s="79"/>
      <c r="P58" s="81"/>
      <c r="Q58" s="79"/>
      <c r="R58" s="81"/>
      <c r="Y58" s="56">
        <v>55</v>
      </c>
      <c r="Z58" s="57" t="s">
        <v>95</v>
      </c>
      <c r="AA58" s="86">
        <v>4</v>
      </c>
      <c r="AB58" s="58">
        <f t="shared" si="16"/>
        <v>0.105318588730911</v>
      </c>
      <c r="AC58" s="78"/>
      <c r="AE58" s="47"/>
      <c r="AF58"/>
      <c r="AI58" s="52"/>
      <c r="AJ58" s="52"/>
    </row>
    <row r="59" spans="1:36" ht="14.5" x14ac:dyDescent="0.35">
      <c r="A59" s="79">
        <v>2</v>
      </c>
      <c r="B59" s="80" t="s">
        <v>28</v>
      </c>
      <c r="C59" s="80"/>
      <c r="D59" s="80"/>
      <c r="E59" s="80"/>
      <c r="F59" s="80"/>
      <c r="G59" s="79"/>
      <c r="H59" s="81"/>
      <c r="I59" s="79"/>
      <c r="J59" s="81"/>
      <c r="K59" s="79"/>
      <c r="L59" s="81"/>
      <c r="M59" s="79"/>
      <c r="N59" s="81"/>
      <c r="O59" s="79"/>
      <c r="P59" s="81"/>
      <c r="Q59" s="79"/>
      <c r="R59" s="81"/>
      <c r="Y59" s="56">
        <v>56</v>
      </c>
      <c r="Z59" s="57" t="s">
        <v>88</v>
      </c>
      <c r="AA59" s="86">
        <v>7</v>
      </c>
      <c r="AB59" s="58">
        <f t="shared" si="16"/>
        <v>0.18430753027909424</v>
      </c>
      <c r="AC59" s="52"/>
      <c r="AE59" s="47"/>
      <c r="AF59"/>
      <c r="AI59" s="52"/>
      <c r="AJ59" s="52"/>
    </row>
    <row r="60" spans="1:36" ht="14.5" x14ac:dyDescent="0.35">
      <c r="A60" s="79">
        <v>3</v>
      </c>
      <c r="B60" s="80" t="s">
        <v>85</v>
      </c>
      <c r="C60" s="80"/>
      <c r="D60" s="80"/>
      <c r="E60" s="80"/>
      <c r="F60" s="82"/>
      <c r="G60" s="79">
        <v>24</v>
      </c>
      <c r="H60" s="81">
        <f>G60/$J$53*100</f>
        <v>47.058823529411761</v>
      </c>
      <c r="I60" s="79"/>
      <c r="J60" s="81"/>
      <c r="K60" s="79"/>
      <c r="L60" s="81"/>
      <c r="M60" s="79"/>
      <c r="N60" s="81"/>
      <c r="O60" s="79"/>
      <c r="P60" s="81"/>
      <c r="Q60" s="79"/>
      <c r="R60" s="81"/>
      <c r="Y60" s="56">
        <v>57</v>
      </c>
      <c r="Z60" s="57" t="s">
        <v>98</v>
      </c>
      <c r="AA60" s="86">
        <v>11</v>
      </c>
      <c r="AB60" s="58">
        <f t="shared" si="16"/>
        <v>0.28962611901000529</v>
      </c>
      <c r="AC60" s="52"/>
      <c r="AE60" s="47"/>
      <c r="AF60"/>
      <c r="AI60" s="52"/>
      <c r="AJ60" s="52"/>
    </row>
    <row r="61" spans="1:36" ht="14.5" x14ac:dyDescent="0.35">
      <c r="A61" s="79">
        <v>4</v>
      </c>
      <c r="B61" s="80" t="s">
        <v>29</v>
      </c>
      <c r="C61" s="80"/>
      <c r="D61" s="80"/>
      <c r="E61" s="80"/>
      <c r="F61" s="80"/>
      <c r="G61" s="79"/>
      <c r="H61" s="81"/>
      <c r="I61" s="79">
        <v>3</v>
      </c>
      <c r="J61" s="81">
        <f>I61/$J$53*100</f>
        <v>5.8823529411764701</v>
      </c>
      <c r="K61" s="79"/>
      <c r="L61" s="81"/>
      <c r="M61" s="79"/>
      <c r="N61" s="81"/>
      <c r="O61" s="79"/>
      <c r="P61" s="81"/>
      <c r="Q61" s="79"/>
      <c r="R61" s="81"/>
      <c r="Y61" s="56">
        <v>58</v>
      </c>
      <c r="Z61" s="57" t="s">
        <v>97</v>
      </c>
      <c r="AA61" s="86">
        <v>5</v>
      </c>
      <c r="AB61" s="58">
        <f t="shared" si="16"/>
        <v>0.13164823591363875</v>
      </c>
      <c r="AC61" s="78"/>
      <c r="AE61" s="47"/>
      <c r="AF61"/>
      <c r="AI61" s="52"/>
      <c r="AJ61" s="52"/>
    </row>
    <row r="62" spans="1:36" ht="14.5" x14ac:dyDescent="0.35">
      <c r="A62" s="79">
        <v>5</v>
      </c>
      <c r="B62" s="80" t="s">
        <v>30</v>
      </c>
      <c r="C62" s="80"/>
      <c r="D62" s="80"/>
      <c r="E62" s="80"/>
      <c r="F62" s="80"/>
      <c r="G62" s="79"/>
      <c r="H62" s="81"/>
      <c r="I62" s="79"/>
      <c r="J62" s="81"/>
      <c r="K62" s="79"/>
      <c r="L62" s="81"/>
      <c r="M62" s="79"/>
      <c r="N62" s="81"/>
      <c r="O62" s="79"/>
      <c r="P62" s="81"/>
      <c r="Q62" s="79"/>
      <c r="R62" s="81"/>
      <c r="Y62" s="56">
        <v>59</v>
      </c>
      <c r="Z62" s="57" t="s">
        <v>94</v>
      </c>
      <c r="AA62" s="86">
        <v>8</v>
      </c>
      <c r="AB62" s="58">
        <f t="shared" si="16"/>
        <v>0.21063717746182201</v>
      </c>
      <c r="AC62" s="78"/>
      <c r="AE62" s="47"/>
      <c r="AF62"/>
      <c r="AI62" s="52"/>
      <c r="AJ62" s="52"/>
    </row>
    <row r="63" spans="1:36" ht="14.5" x14ac:dyDescent="0.35">
      <c r="A63" s="79">
        <v>6</v>
      </c>
      <c r="B63" s="80" t="s">
        <v>31</v>
      </c>
      <c r="C63" s="80"/>
      <c r="D63" s="80"/>
      <c r="E63" s="80"/>
      <c r="F63" s="80"/>
      <c r="G63" s="79"/>
      <c r="H63" s="81"/>
      <c r="I63" s="79"/>
      <c r="J63" s="81"/>
      <c r="K63" s="79"/>
      <c r="L63" s="81"/>
      <c r="M63" s="79"/>
      <c r="N63" s="81"/>
      <c r="O63" s="79"/>
      <c r="P63" s="81"/>
      <c r="Q63" s="79"/>
      <c r="R63" s="81"/>
      <c r="Y63" s="56">
        <v>60</v>
      </c>
      <c r="Z63" s="57" t="s">
        <v>90</v>
      </c>
      <c r="AA63" s="86">
        <v>10</v>
      </c>
      <c r="AB63" s="58">
        <f t="shared" si="16"/>
        <v>0.2632964718272775</v>
      </c>
      <c r="AC63" s="78"/>
      <c r="AE63" s="47"/>
      <c r="AF63"/>
      <c r="AI63" s="52"/>
      <c r="AJ63" s="52"/>
    </row>
    <row r="64" spans="1:36" ht="14.5" x14ac:dyDescent="0.35">
      <c r="A64" s="79">
        <v>7</v>
      </c>
      <c r="B64" s="80" t="s">
        <v>32</v>
      </c>
      <c r="C64" s="80"/>
      <c r="D64" s="80"/>
      <c r="E64" s="80"/>
      <c r="F64" s="80"/>
      <c r="G64" s="79"/>
      <c r="H64" s="81"/>
      <c r="I64" s="79"/>
      <c r="J64" s="81"/>
      <c r="K64" s="79"/>
      <c r="L64" s="81"/>
      <c r="M64" s="79">
        <v>24</v>
      </c>
      <c r="N64" s="81">
        <f>M64/$J$53*100</f>
        <v>47.058823529411761</v>
      </c>
      <c r="O64" s="79"/>
      <c r="P64" s="81"/>
      <c r="Q64" s="79"/>
      <c r="R64" s="81"/>
      <c r="Y64" s="56">
        <v>61</v>
      </c>
      <c r="Z64" s="57" t="s">
        <v>96</v>
      </c>
      <c r="AA64" s="86">
        <v>5</v>
      </c>
      <c r="AB64" s="58">
        <f t="shared" si="16"/>
        <v>0.13164823591363875</v>
      </c>
      <c r="AC64" s="78"/>
      <c r="AE64" s="47"/>
      <c r="AF64"/>
      <c r="AI64" s="52"/>
      <c r="AJ64" s="52"/>
    </row>
    <row r="65" spans="1:36" ht="14.5" x14ac:dyDescent="0.35">
      <c r="A65" s="79">
        <v>8</v>
      </c>
      <c r="B65" s="80" t="s">
        <v>33</v>
      </c>
      <c r="C65" s="80"/>
      <c r="D65" s="80"/>
      <c r="E65" s="80"/>
      <c r="F65" s="80"/>
      <c r="G65" s="79"/>
      <c r="H65" s="81"/>
      <c r="I65" s="79"/>
      <c r="J65" s="81"/>
      <c r="K65" s="79"/>
      <c r="L65" s="81"/>
      <c r="M65" s="79"/>
      <c r="N65" s="81"/>
      <c r="O65" s="79"/>
      <c r="P65" s="81"/>
      <c r="Q65" s="79"/>
      <c r="R65" s="81"/>
      <c r="Y65" s="56">
        <v>62</v>
      </c>
      <c r="Z65" s="57" t="s">
        <v>89</v>
      </c>
      <c r="AA65" s="86">
        <v>11</v>
      </c>
      <c r="AB65" s="58">
        <f t="shared" si="16"/>
        <v>0.28962611901000529</v>
      </c>
      <c r="AC65" s="78"/>
      <c r="AE65" s="47"/>
      <c r="AF65"/>
      <c r="AI65" s="52"/>
      <c r="AJ65" s="52"/>
    </row>
    <row r="66" spans="1:36" ht="14.5" x14ac:dyDescent="0.35">
      <c r="A66" s="79">
        <v>9</v>
      </c>
      <c r="B66" s="80" t="s">
        <v>2</v>
      </c>
      <c r="C66" s="80"/>
      <c r="D66" s="80"/>
      <c r="E66" s="80"/>
      <c r="F66" s="80"/>
      <c r="G66" s="79"/>
      <c r="H66" s="81"/>
      <c r="I66" s="79"/>
      <c r="J66" s="81"/>
      <c r="K66" s="79"/>
      <c r="L66" s="81"/>
      <c r="M66" s="79"/>
      <c r="N66" s="81"/>
      <c r="O66" s="79"/>
      <c r="P66" s="81"/>
      <c r="Q66" s="79"/>
      <c r="R66" s="81"/>
      <c r="Y66" s="56">
        <v>63</v>
      </c>
      <c r="Z66" s="57" t="s">
        <v>92</v>
      </c>
      <c r="AA66" s="86">
        <v>8</v>
      </c>
      <c r="AB66" s="58">
        <f t="shared" si="16"/>
        <v>0.21063717746182201</v>
      </c>
      <c r="AC66" s="78"/>
      <c r="AE66" s="47"/>
      <c r="AF66"/>
      <c r="AI66" s="52"/>
      <c r="AJ66" s="52"/>
    </row>
    <row r="67" spans="1:36" ht="14.5" x14ac:dyDescent="0.35">
      <c r="A67" s="143" t="s">
        <v>3</v>
      </c>
      <c r="B67" s="144"/>
      <c r="C67" s="83"/>
      <c r="D67" s="83"/>
      <c r="E67" s="83"/>
      <c r="F67" s="84"/>
      <c r="G67" s="83">
        <f>SUM(G60:G66)</f>
        <v>24</v>
      </c>
      <c r="H67" s="84">
        <f t="shared" ref="H67:N67" si="17">SUM(H60:H66)</f>
        <v>47.058823529411761</v>
      </c>
      <c r="I67" s="83">
        <f t="shared" si="17"/>
        <v>3</v>
      </c>
      <c r="J67" s="84">
        <f t="shared" si="17"/>
        <v>5.8823529411764701</v>
      </c>
      <c r="K67" s="83"/>
      <c r="L67" s="83"/>
      <c r="M67" s="83">
        <f t="shared" si="17"/>
        <v>24</v>
      </c>
      <c r="N67" s="84">
        <f t="shared" si="17"/>
        <v>47.058823529411761</v>
      </c>
      <c r="O67" s="83"/>
      <c r="P67" s="83"/>
      <c r="Q67" s="83"/>
      <c r="R67" s="83"/>
      <c r="Y67" s="56">
        <v>64</v>
      </c>
      <c r="Z67" s="57" t="s">
        <v>91</v>
      </c>
      <c r="AA67" s="86">
        <v>5</v>
      </c>
      <c r="AB67" s="58">
        <f t="shared" si="16"/>
        <v>0.13164823591363875</v>
      </c>
      <c r="AC67" s="78"/>
      <c r="AE67" s="47"/>
      <c r="AF67"/>
      <c r="AI67" s="52"/>
      <c r="AJ67" s="52"/>
    </row>
    <row r="68" spans="1:36" ht="14.5" x14ac:dyDescent="0.35">
      <c r="A68" s="51" t="s">
        <v>138</v>
      </c>
      <c r="Y68" s="56">
        <v>65</v>
      </c>
      <c r="Z68" s="57" t="s">
        <v>195</v>
      </c>
      <c r="AA68" s="86">
        <v>269</v>
      </c>
      <c r="AB68" s="58">
        <f t="shared" ref="AB68:AB76" si="18">AA68/$AA$76*100</f>
        <v>7.0826750921537647</v>
      </c>
      <c r="AE68" s="47"/>
      <c r="AF68"/>
    </row>
    <row r="69" spans="1:36" ht="14.5" x14ac:dyDescent="0.35">
      <c r="Y69" s="56">
        <v>66</v>
      </c>
      <c r="Z69" s="57" t="s">
        <v>196</v>
      </c>
      <c r="AA69" s="86">
        <v>55</v>
      </c>
      <c r="AB69" s="58">
        <f t="shared" si="18"/>
        <v>1.4481305950500263</v>
      </c>
      <c r="AE69" s="47"/>
      <c r="AF69"/>
    </row>
    <row r="70" spans="1:36" ht="14.5" x14ac:dyDescent="0.35">
      <c r="Y70" s="56">
        <v>67</v>
      </c>
      <c r="Z70" s="57" t="s">
        <v>104</v>
      </c>
      <c r="AA70" s="86">
        <v>5</v>
      </c>
      <c r="AB70" s="58">
        <f t="shared" si="18"/>
        <v>0.13164823591363875</v>
      </c>
      <c r="AE70" s="47"/>
      <c r="AF70"/>
    </row>
    <row r="71" spans="1:36" ht="14.5" x14ac:dyDescent="0.35">
      <c r="Y71" s="56">
        <v>68</v>
      </c>
      <c r="Z71" s="57" t="s">
        <v>99</v>
      </c>
      <c r="AA71" s="86">
        <v>6</v>
      </c>
      <c r="AB71" s="58">
        <f t="shared" si="18"/>
        <v>0.15797788309636651</v>
      </c>
      <c r="AE71" s="47"/>
      <c r="AF71"/>
    </row>
    <row r="72" spans="1:36" ht="14.5" x14ac:dyDescent="0.35">
      <c r="Y72" s="56">
        <v>69</v>
      </c>
      <c r="Z72" s="57" t="s">
        <v>65</v>
      </c>
      <c r="AA72" s="86">
        <v>29</v>
      </c>
      <c r="AB72" s="58">
        <f t="shared" si="18"/>
        <v>0.76355976829910488</v>
      </c>
      <c r="AE72" s="47"/>
      <c r="AF72"/>
    </row>
    <row r="73" spans="1:36" ht="14.5" x14ac:dyDescent="0.35">
      <c r="Y73" s="56">
        <v>70</v>
      </c>
      <c r="Z73" s="57" t="s">
        <v>103</v>
      </c>
      <c r="AA73" s="86">
        <v>9</v>
      </c>
      <c r="AB73" s="58">
        <f t="shared" si="18"/>
        <v>0.23696682464454977</v>
      </c>
      <c r="AE73" s="47"/>
      <c r="AF73"/>
    </row>
    <row r="74" spans="1:36" ht="14.5" x14ac:dyDescent="0.35">
      <c r="Y74" s="56">
        <v>71</v>
      </c>
      <c r="Z74" s="74" t="s">
        <v>100</v>
      </c>
      <c r="AA74" s="86">
        <v>1489</v>
      </c>
      <c r="AB74" s="58">
        <f t="shared" si="18"/>
        <v>39.204844655081622</v>
      </c>
      <c r="AE74" s="47"/>
      <c r="AF74"/>
    </row>
    <row r="75" spans="1:36" ht="14.5" x14ac:dyDescent="0.35">
      <c r="Y75" s="56">
        <v>72</v>
      </c>
      <c r="Z75" s="74" t="s">
        <v>101</v>
      </c>
      <c r="AA75" s="86">
        <v>331</v>
      </c>
      <c r="AB75" s="58">
        <f t="shared" si="18"/>
        <v>8.7151132174828856</v>
      </c>
      <c r="AE75" s="47"/>
      <c r="AF75"/>
    </row>
    <row r="76" spans="1:36" ht="14.5" x14ac:dyDescent="0.35">
      <c r="Y76" s="131" t="s">
        <v>3</v>
      </c>
      <c r="Z76" s="132"/>
      <c r="AA76" s="87">
        <f>SUM(AA4:AA75)</f>
        <v>3798</v>
      </c>
      <c r="AB76" s="58">
        <f t="shared" si="18"/>
        <v>100</v>
      </c>
      <c r="AE76" s="47"/>
      <c r="AF76"/>
    </row>
    <row r="77" spans="1:36" ht="14.5" x14ac:dyDescent="0.35">
      <c r="Y77" s="51" t="s">
        <v>212</v>
      </c>
      <c r="Z77" s="85"/>
      <c r="AA77" s="51"/>
      <c r="AE77" s="47"/>
      <c r="AF77"/>
    </row>
    <row r="78" spans="1:36" ht="14.5" x14ac:dyDescent="0.35">
      <c r="Z78" s="85"/>
      <c r="AA78" s="51"/>
      <c r="AE78" s="47"/>
      <c r="AF78"/>
    </row>
    <row r="79" spans="1:36" ht="14.5" x14ac:dyDescent="0.35">
      <c r="Z79" s="85"/>
      <c r="AA79" s="51"/>
      <c r="AE79" s="47"/>
      <c r="AF79"/>
    </row>
    <row r="80" spans="1:36" ht="14.5" x14ac:dyDescent="0.35">
      <c r="Z80" s="85"/>
      <c r="AA80" s="51"/>
      <c r="AE80" s="47"/>
      <c r="AF80"/>
    </row>
    <row r="81" spans="26:32" ht="14.5" x14ac:dyDescent="0.35">
      <c r="Z81" s="85"/>
      <c r="AA81" s="51"/>
      <c r="AE81" s="47"/>
      <c r="AF81"/>
    </row>
    <row r="82" spans="26:32" ht="14.5" x14ac:dyDescent="0.35">
      <c r="Z82" s="85"/>
      <c r="AA82" s="51"/>
      <c r="AE82" s="47"/>
      <c r="AF82"/>
    </row>
    <row r="83" spans="26:32" ht="14.5" x14ac:dyDescent="0.35">
      <c r="Z83" s="85"/>
      <c r="AA83" s="51"/>
      <c r="AE83" s="47"/>
      <c r="AF83"/>
    </row>
    <row r="84" spans="26:32" ht="14.5" x14ac:dyDescent="0.35">
      <c r="Z84" s="85"/>
      <c r="AA84" s="51"/>
      <c r="AE84" s="47"/>
      <c r="AF84"/>
    </row>
    <row r="85" spans="26:32" ht="14.5" x14ac:dyDescent="0.35">
      <c r="Z85" s="85"/>
      <c r="AA85" s="51"/>
      <c r="AE85" s="47"/>
      <c r="AF85"/>
    </row>
    <row r="86" spans="26:32" ht="14.5" x14ac:dyDescent="0.35">
      <c r="Z86" s="85"/>
      <c r="AA86" s="51"/>
      <c r="AE86" s="47"/>
      <c r="AF86"/>
    </row>
    <row r="87" spans="26:32" ht="14.5" x14ac:dyDescent="0.35">
      <c r="Z87" s="85"/>
      <c r="AA87" s="51"/>
      <c r="AE87" s="47"/>
      <c r="AF87"/>
    </row>
    <row r="88" spans="26:32" ht="14.5" x14ac:dyDescent="0.35">
      <c r="Z88" s="85"/>
      <c r="AA88" s="51"/>
      <c r="AE88" s="47"/>
      <c r="AF88"/>
    </row>
    <row r="89" spans="26:32" ht="14.5" x14ac:dyDescent="0.35">
      <c r="Z89" s="85"/>
      <c r="AA89" s="51"/>
      <c r="AE89" s="47"/>
      <c r="AF89"/>
    </row>
    <row r="90" spans="26:32" ht="14.5" x14ac:dyDescent="0.35">
      <c r="Z90" s="85"/>
      <c r="AA90" s="51"/>
      <c r="AE90" s="47"/>
      <c r="AF90"/>
    </row>
    <row r="91" spans="26:32" ht="14.5" x14ac:dyDescent="0.35">
      <c r="Z91" s="85"/>
      <c r="AA91" s="51"/>
      <c r="AE91" s="47"/>
      <c r="AF91"/>
    </row>
    <row r="92" spans="26:32" ht="14.5" x14ac:dyDescent="0.35">
      <c r="Z92" s="85"/>
      <c r="AA92" s="51"/>
      <c r="AE92" s="47"/>
      <c r="AF92"/>
    </row>
    <row r="93" spans="26:32" ht="14.5" x14ac:dyDescent="0.35">
      <c r="Z93" s="85"/>
      <c r="AA93" s="51"/>
      <c r="AE93" s="88"/>
      <c r="AF93" s="89"/>
    </row>
    <row r="94" spans="26:32" x14ac:dyDescent="0.3">
      <c r="Z94" s="85"/>
      <c r="AA94" s="51"/>
    </row>
    <row r="95" spans="26:32" x14ac:dyDescent="0.3">
      <c r="Z95" s="85"/>
      <c r="AA95" s="51"/>
    </row>
  </sheetData>
  <mergeCells count="70">
    <mergeCell ref="Y76:Z76"/>
    <mergeCell ref="A67:B6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55:A57"/>
    <mergeCell ref="B55:B57"/>
    <mergeCell ref="B48:F48"/>
    <mergeCell ref="G48:H48"/>
    <mergeCell ref="I48:J48"/>
    <mergeCell ref="C55:C57"/>
    <mergeCell ref="D55:D57"/>
    <mergeCell ref="E55:E57"/>
    <mergeCell ref="F55:F57"/>
    <mergeCell ref="B46:F46"/>
    <mergeCell ref="G46:H46"/>
    <mergeCell ref="I46:J46"/>
    <mergeCell ref="G47:H47"/>
    <mergeCell ref="I47:J47"/>
    <mergeCell ref="B47:F47"/>
    <mergeCell ref="A27:B27"/>
    <mergeCell ref="A28:B28"/>
    <mergeCell ref="P22:P24"/>
    <mergeCell ref="AC41:AD41"/>
    <mergeCell ref="B45:F45"/>
    <mergeCell ref="G45:H45"/>
    <mergeCell ref="I45:J45"/>
    <mergeCell ref="A16:B16"/>
    <mergeCell ref="N16:O16"/>
    <mergeCell ref="A21:B21"/>
    <mergeCell ref="N22:N24"/>
    <mergeCell ref="O22:O24"/>
    <mergeCell ref="S5:S6"/>
    <mergeCell ref="T5:U5"/>
    <mergeCell ref="V5:V6"/>
    <mergeCell ref="W5:W6"/>
    <mergeCell ref="N34:O34"/>
    <mergeCell ref="Q22:Q24"/>
    <mergeCell ref="R22:R24"/>
    <mergeCell ref="S22:S24"/>
    <mergeCell ref="B4:B6"/>
    <mergeCell ref="E4:H4"/>
    <mergeCell ref="I4:L4"/>
    <mergeCell ref="N4:N6"/>
    <mergeCell ref="R5:R6"/>
    <mergeCell ref="AG1:AH1"/>
    <mergeCell ref="Y2:Y3"/>
    <mergeCell ref="Z2:Z3"/>
    <mergeCell ref="AA2:AB2"/>
    <mergeCell ref="A11:B11"/>
    <mergeCell ref="O4:O6"/>
    <mergeCell ref="P4:S4"/>
    <mergeCell ref="T4:W4"/>
    <mergeCell ref="E5:F5"/>
    <mergeCell ref="G5:G6"/>
    <mergeCell ref="H5:H6"/>
    <mergeCell ref="I5:J5"/>
    <mergeCell ref="K5:K6"/>
    <mergeCell ref="L5:L6"/>
    <mergeCell ref="P5:Q5"/>
    <mergeCell ref="A4:A6"/>
  </mergeCells>
  <pageMargins left="0.70866141732283472" right="0.70866141732283472" top="0.74803149606299213" bottom="0.74803149606299213" header="0.31496062992125984" footer="0.31496062992125984"/>
  <pageSetup paperSize="5" scale="82" orientation="landscape" horizontalDpi="4294967293" r:id="rId1"/>
  <colBreaks count="1" manualBreakCount="1">
    <brk id="24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8"/>
  <sheetViews>
    <sheetView view="pageBreakPreview" topLeftCell="P55" zoomScaleNormal="100" zoomScaleSheetLayoutView="100" workbookViewId="0">
      <selection activeCell="Y77" sqref="Y77"/>
    </sheetView>
  </sheetViews>
  <sheetFormatPr defaultColWidth="9.1796875" defaultRowHeight="10.5" x14ac:dyDescent="0.25"/>
  <cols>
    <col min="1" max="1" width="4" style="2" customWidth="1"/>
    <col min="2" max="4" width="8.81640625" style="2" customWidth="1"/>
    <col min="5" max="6" width="7" style="2" customWidth="1"/>
    <col min="7" max="7" width="7.1796875" style="2" customWidth="1"/>
    <col min="8" max="8" width="8.453125" style="2" customWidth="1"/>
    <col min="9" max="9" width="7.453125" style="2" customWidth="1"/>
    <col min="10" max="10" width="7.26953125" style="2" customWidth="1"/>
    <col min="11" max="11" width="7.1796875" style="2" customWidth="1"/>
    <col min="12" max="12" width="6.453125" style="2" customWidth="1"/>
    <col min="13" max="13" width="9.26953125" style="2" customWidth="1"/>
    <col min="14" max="14" width="6.26953125" style="2" customWidth="1"/>
    <col min="15" max="15" width="9.81640625" style="2" customWidth="1"/>
    <col min="16" max="16" width="6.7265625" style="2" customWidth="1"/>
    <col min="17" max="17" width="6.81640625" style="2" customWidth="1"/>
    <col min="18" max="18" width="7.1796875" style="2" customWidth="1"/>
    <col min="19" max="19" width="9.1796875" style="2" customWidth="1"/>
    <col min="20" max="20" width="7.26953125" style="2" customWidth="1"/>
    <col min="21" max="21" width="7.54296875" style="2" customWidth="1"/>
    <col min="22" max="22" width="7.1796875" style="2" customWidth="1"/>
    <col min="23" max="23" width="6.7265625" style="2" customWidth="1"/>
    <col min="24" max="24" width="9.54296875" style="2" customWidth="1"/>
    <col min="25" max="25" width="3.81640625" style="2" customWidth="1"/>
    <col min="26" max="26" width="56.1796875" style="2" customWidth="1"/>
    <col min="27" max="27" width="7.54296875" style="6" bestFit="1" customWidth="1"/>
    <col min="28" max="28" width="6.54296875" style="6" customWidth="1"/>
    <col min="29" max="29" width="4.81640625" style="2" customWidth="1"/>
    <col min="30" max="30" width="13" style="6" customWidth="1"/>
    <col min="31" max="31" width="15" style="6" customWidth="1"/>
    <col min="32" max="32" width="7.54296875" style="6" bestFit="1" customWidth="1"/>
    <col min="33" max="33" width="7.81640625" style="6" customWidth="1"/>
    <col min="34" max="16384" width="9.1796875" style="2"/>
  </cols>
  <sheetData>
    <row r="1" spans="1:33" ht="11" x14ac:dyDescent="0.25">
      <c r="A1" s="2" t="s">
        <v>82</v>
      </c>
      <c r="Y1" s="2" t="s">
        <v>146</v>
      </c>
      <c r="AF1" s="101"/>
      <c r="AG1" s="101"/>
    </row>
    <row r="2" spans="1:33" ht="11" x14ac:dyDescent="0.25">
      <c r="Y2" s="102" t="s">
        <v>0</v>
      </c>
      <c r="Z2" s="103" t="s">
        <v>86</v>
      </c>
      <c r="AA2" s="102" t="s">
        <v>34</v>
      </c>
      <c r="AB2" s="102"/>
      <c r="AF2" s="8"/>
      <c r="AG2" s="8"/>
    </row>
    <row r="3" spans="1:33" ht="11" x14ac:dyDescent="0.25">
      <c r="A3" s="2" t="s">
        <v>147</v>
      </c>
      <c r="J3" s="90">
        <f>G28+K28</f>
        <v>3736</v>
      </c>
      <c r="N3" s="2" t="s">
        <v>145</v>
      </c>
      <c r="Y3" s="102"/>
      <c r="Z3" s="104"/>
      <c r="AA3" s="7" t="s">
        <v>1</v>
      </c>
      <c r="AB3" s="7" t="s">
        <v>6</v>
      </c>
    </row>
    <row r="4" spans="1:33" ht="11" x14ac:dyDescent="0.25">
      <c r="A4" s="102" t="s">
        <v>0</v>
      </c>
      <c r="B4" s="149" t="s">
        <v>7</v>
      </c>
      <c r="C4" s="91"/>
      <c r="D4" s="91"/>
      <c r="E4" s="102" t="s">
        <v>83</v>
      </c>
      <c r="F4" s="102"/>
      <c r="G4" s="102"/>
      <c r="H4" s="102"/>
      <c r="I4" s="102" t="s">
        <v>84</v>
      </c>
      <c r="J4" s="102"/>
      <c r="K4" s="102"/>
      <c r="L4" s="102"/>
      <c r="N4" s="102" t="s">
        <v>0</v>
      </c>
      <c r="O4" s="149" t="s">
        <v>26</v>
      </c>
      <c r="P4" s="102" t="s">
        <v>83</v>
      </c>
      <c r="Q4" s="102"/>
      <c r="R4" s="102"/>
      <c r="S4" s="102"/>
      <c r="T4" s="102" t="s">
        <v>84</v>
      </c>
      <c r="U4" s="102"/>
      <c r="V4" s="102"/>
      <c r="W4" s="102"/>
      <c r="X4" s="8"/>
      <c r="Y4" s="4">
        <v>1</v>
      </c>
      <c r="Z4" s="31" t="s">
        <v>161</v>
      </c>
      <c r="AA4" s="1">
        <v>22</v>
      </c>
      <c r="AB4" s="11">
        <f>AA4/$AA$75*100</f>
        <v>0.58886509635974305</v>
      </c>
    </row>
    <row r="5" spans="1:33" ht="15" customHeight="1" x14ac:dyDescent="0.25">
      <c r="A5" s="102"/>
      <c r="B5" s="149"/>
      <c r="C5" s="91"/>
      <c r="D5" s="91"/>
      <c r="E5" s="102" t="s">
        <v>8</v>
      </c>
      <c r="F5" s="102"/>
      <c r="G5" s="102" t="s">
        <v>1</v>
      </c>
      <c r="H5" s="102" t="s">
        <v>6</v>
      </c>
      <c r="I5" s="102" t="s">
        <v>8</v>
      </c>
      <c r="J5" s="102"/>
      <c r="K5" s="102" t="s">
        <v>1</v>
      </c>
      <c r="L5" s="102" t="s">
        <v>6</v>
      </c>
      <c r="N5" s="102"/>
      <c r="O5" s="149"/>
      <c r="P5" s="102" t="s">
        <v>8</v>
      </c>
      <c r="Q5" s="102"/>
      <c r="R5" s="102" t="s">
        <v>1</v>
      </c>
      <c r="S5" s="102" t="s">
        <v>6</v>
      </c>
      <c r="T5" s="102" t="s">
        <v>8</v>
      </c>
      <c r="U5" s="102"/>
      <c r="V5" s="102" t="s">
        <v>1</v>
      </c>
      <c r="W5" s="102" t="s">
        <v>6</v>
      </c>
      <c r="X5" s="8"/>
      <c r="Y5" s="4">
        <v>2</v>
      </c>
      <c r="Z5" s="31" t="s">
        <v>162</v>
      </c>
      <c r="AA5" s="1">
        <v>15</v>
      </c>
      <c r="AB5" s="11">
        <f t="shared" ref="AB5:AB68" si="0">AA5/$AA$75*100</f>
        <v>0.40149892933618841</v>
      </c>
    </row>
    <row r="6" spans="1:33" ht="11" x14ac:dyDescent="0.25">
      <c r="A6" s="102"/>
      <c r="B6" s="149"/>
      <c r="C6" s="91"/>
      <c r="D6" s="91"/>
      <c r="E6" s="7" t="s">
        <v>4</v>
      </c>
      <c r="F6" s="7" t="s">
        <v>5</v>
      </c>
      <c r="G6" s="102"/>
      <c r="H6" s="102"/>
      <c r="I6" s="7" t="s">
        <v>4</v>
      </c>
      <c r="J6" s="7" t="s">
        <v>5</v>
      </c>
      <c r="K6" s="102"/>
      <c r="L6" s="102"/>
      <c r="N6" s="102"/>
      <c r="O6" s="149"/>
      <c r="P6" s="7" t="s">
        <v>4</v>
      </c>
      <c r="Q6" s="7" t="s">
        <v>5</v>
      </c>
      <c r="R6" s="102"/>
      <c r="S6" s="102"/>
      <c r="T6" s="7" t="s">
        <v>4</v>
      </c>
      <c r="U6" s="7" t="s">
        <v>5</v>
      </c>
      <c r="V6" s="102"/>
      <c r="W6" s="102"/>
      <c r="X6" s="8"/>
      <c r="Y6" s="4">
        <v>3</v>
      </c>
      <c r="Z6" s="31" t="s">
        <v>163</v>
      </c>
      <c r="AA6" s="1">
        <v>39</v>
      </c>
      <c r="AB6" s="11">
        <f t="shared" si="0"/>
        <v>1.04389721627409</v>
      </c>
    </row>
    <row r="7" spans="1:33" ht="11" x14ac:dyDescent="0.3">
      <c r="A7" s="4">
        <v>1</v>
      </c>
      <c r="B7" s="4" t="s">
        <v>9</v>
      </c>
      <c r="C7" s="4"/>
      <c r="D7" s="4"/>
      <c r="E7" s="92">
        <v>1</v>
      </c>
      <c r="F7" s="92"/>
      <c r="G7" s="40">
        <f>SUM(E7:F7)</f>
        <v>1</v>
      </c>
      <c r="H7" s="11">
        <f>G7/$J$3*100</f>
        <v>2.676659528907923E-2</v>
      </c>
      <c r="I7" s="92"/>
      <c r="J7" s="92"/>
      <c r="K7" s="40">
        <f>SUM(I7:J7)</f>
        <v>0</v>
      </c>
      <c r="L7" s="11">
        <f>K7/$J$3*100</f>
        <v>0</v>
      </c>
      <c r="N7" s="4">
        <v>1</v>
      </c>
      <c r="O7" s="93" t="s">
        <v>2</v>
      </c>
      <c r="P7" s="92">
        <v>56</v>
      </c>
      <c r="Q7" s="92">
        <v>1</v>
      </c>
      <c r="R7" s="32">
        <f>SUM(P7:Q7)</f>
        <v>57</v>
      </c>
      <c r="S7" s="11">
        <f>R7/$J$3*100</f>
        <v>1.525695931477516</v>
      </c>
      <c r="T7" s="92"/>
      <c r="U7" s="92">
        <v>1</v>
      </c>
      <c r="V7" s="32">
        <f>SUM(T7:U7)</f>
        <v>1</v>
      </c>
      <c r="W7" s="11">
        <f>V7/$J$3*100</f>
        <v>2.676659528907923E-2</v>
      </c>
      <c r="Y7" s="4">
        <v>4</v>
      </c>
      <c r="Z7" s="31" t="s">
        <v>164</v>
      </c>
      <c r="AA7" s="1">
        <v>20</v>
      </c>
      <c r="AB7" s="11">
        <f t="shared" si="0"/>
        <v>0.53533190578158452</v>
      </c>
    </row>
    <row r="8" spans="1:33" ht="11" x14ac:dyDescent="0.3">
      <c r="A8" s="4">
        <v>2</v>
      </c>
      <c r="B8" s="4" t="s">
        <v>10</v>
      </c>
      <c r="C8" s="4"/>
      <c r="D8" s="4"/>
      <c r="E8" s="92">
        <v>7</v>
      </c>
      <c r="F8" s="92"/>
      <c r="G8" s="40">
        <f t="shared" ref="G8:G24" si="1">SUM(E8:F8)</f>
        <v>7</v>
      </c>
      <c r="H8" s="11">
        <f t="shared" ref="H8:H28" si="2">G8/$J$3*100</f>
        <v>0.1873661670235546</v>
      </c>
      <c r="I8" s="92"/>
      <c r="J8" s="92"/>
      <c r="K8" s="40">
        <f t="shared" ref="K8:K26" si="3">SUM(I8:J8)</f>
        <v>0</v>
      </c>
      <c r="L8" s="11">
        <f t="shared" ref="L8:L28" si="4">K8/$J$3*100</f>
        <v>0</v>
      </c>
      <c r="N8" s="4">
        <v>2</v>
      </c>
      <c r="O8" s="93" t="s">
        <v>33</v>
      </c>
      <c r="P8" s="92">
        <v>28</v>
      </c>
      <c r="Q8" s="92"/>
      <c r="R8" s="32">
        <f t="shared" ref="R8:R16" si="5">SUM(P8:Q8)</f>
        <v>28</v>
      </c>
      <c r="S8" s="11">
        <f t="shared" ref="S8:S16" si="6">R8/$J$3*100</f>
        <v>0.74946466809421841</v>
      </c>
      <c r="T8" s="92"/>
      <c r="U8" s="92">
        <v>2</v>
      </c>
      <c r="V8" s="32">
        <f t="shared" ref="V8:V16" si="7">SUM(T8:U8)</f>
        <v>2</v>
      </c>
      <c r="W8" s="11">
        <f t="shared" ref="W8:W16" si="8">V8/$J$3*100</f>
        <v>5.353319057815846E-2</v>
      </c>
      <c r="Y8" s="4">
        <v>5</v>
      </c>
      <c r="Z8" s="31" t="s">
        <v>166</v>
      </c>
      <c r="AA8" s="1">
        <v>33</v>
      </c>
      <c r="AB8" s="11">
        <f t="shared" si="0"/>
        <v>0.88329764453961468</v>
      </c>
    </row>
    <row r="9" spans="1:33" ht="11" x14ac:dyDescent="0.3">
      <c r="A9" s="4">
        <v>3</v>
      </c>
      <c r="B9" s="4" t="s">
        <v>11</v>
      </c>
      <c r="C9" s="4"/>
      <c r="D9" s="4"/>
      <c r="E9" s="92">
        <v>34</v>
      </c>
      <c r="F9" s="92">
        <v>1</v>
      </c>
      <c r="G9" s="40">
        <f t="shared" si="1"/>
        <v>35</v>
      </c>
      <c r="H9" s="11">
        <f t="shared" si="2"/>
        <v>0.93683083511777299</v>
      </c>
      <c r="I9" s="92"/>
      <c r="J9" s="92"/>
      <c r="K9" s="40">
        <f t="shared" si="3"/>
        <v>0</v>
      </c>
      <c r="L9" s="11">
        <f t="shared" si="4"/>
        <v>0</v>
      </c>
      <c r="N9" s="4">
        <v>3</v>
      </c>
      <c r="O9" s="93" t="s">
        <v>32</v>
      </c>
      <c r="P9" s="92">
        <v>444</v>
      </c>
      <c r="Q9" s="92">
        <v>214</v>
      </c>
      <c r="R9" s="32">
        <f t="shared" si="5"/>
        <v>658</v>
      </c>
      <c r="S9" s="11">
        <f t="shared" si="6"/>
        <v>17.612419700214133</v>
      </c>
      <c r="T9" s="92">
        <v>180</v>
      </c>
      <c r="U9" s="92">
        <v>196</v>
      </c>
      <c r="V9" s="32">
        <f t="shared" si="7"/>
        <v>376</v>
      </c>
      <c r="W9" s="11">
        <f t="shared" si="8"/>
        <v>10.06423982869379</v>
      </c>
      <c r="Y9" s="4">
        <v>6</v>
      </c>
      <c r="Z9" s="31" t="s">
        <v>60</v>
      </c>
      <c r="AA9" s="1">
        <v>6</v>
      </c>
      <c r="AB9" s="11">
        <f t="shared" si="0"/>
        <v>0.16059957173447537</v>
      </c>
    </row>
    <row r="10" spans="1:33" ht="11" x14ac:dyDescent="0.3">
      <c r="A10" s="4">
        <v>4</v>
      </c>
      <c r="B10" s="4" t="s">
        <v>12</v>
      </c>
      <c r="C10" s="4"/>
      <c r="D10" s="4"/>
      <c r="E10" s="92">
        <v>20</v>
      </c>
      <c r="F10" s="92"/>
      <c r="G10" s="40">
        <f t="shared" si="1"/>
        <v>20</v>
      </c>
      <c r="H10" s="11">
        <f t="shared" si="2"/>
        <v>0.53533190578158452</v>
      </c>
      <c r="I10" s="92"/>
      <c r="J10" s="92">
        <v>1</v>
      </c>
      <c r="K10" s="40">
        <f t="shared" si="3"/>
        <v>1</v>
      </c>
      <c r="L10" s="11">
        <f t="shared" si="4"/>
        <v>2.676659528907923E-2</v>
      </c>
      <c r="N10" s="4">
        <v>4</v>
      </c>
      <c r="O10" s="93" t="s">
        <v>156</v>
      </c>
      <c r="P10" s="92">
        <v>4</v>
      </c>
      <c r="Q10" s="92">
        <v>42</v>
      </c>
      <c r="R10" s="32">
        <f t="shared" si="5"/>
        <v>46</v>
      </c>
      <c r="S10" s="11">
        <f t="shared" si="6"/>
        <v>1.2312633832976445</v>
      </c>
      <c r="T10" s="92">
        <v>1</v>
      </c>
      <c r="U10" s="92"/>
      <c r="V10" s="32">
        <f t="shared" si="7"/>
        <v>1</v>
      </c>
      <c r="W10" s="11">
        <f t="shared" si="8"/>
        <v>2.676659528907923E-2</v>
      </c>
      <c r="Y10" s="4">
        <v>7</v>
      </c>
      <c r="Z10" s="31" t="s">
        <v>58</v>
      </c>
      <c r="AA10" s="1">
        <v>9</v>
      </c>
      <c r="AB10" s="11">
        <f t="shared" si="0"/>
        <v>0.24089935760171305</v>
      </c>
    </row>
    <row r="11" spans="1:33" ht="11" x14ac:dyDescent="0.3">
      <c r="A11" s="105" t="s">
        <v>1</v>
      </c>
      <c r="B11" s="105"/>
      <c r="C11" s="21"/>
      <c r="D11" s="21"/>
      <c r="E11" s="41">
        <f>SUM(E7:E10)</f>
        <v>62</v>
      </c>
      <c r="F11" s="41">
        <f t="shared" ref="F11:K11" si="9">SUM(F7:F10)</f>
        <v>1</v>
      </c>
      <c r="G11" s="41">
        <f t="shared" si="9"/>
        <v>63</v>
      </c>
      <c r="H11" s="43">
        <f t="shared" si="2"/>
        <v>1.6862955032119913</v>
      </c>
      <c r="I11" s="41">
        <f t="shared" si="9"/>
        <v>0</v>
      </c>
      <c r="J11" s="41">
        <f t="shared" si="9"/>
        <v>1</v>
      </c>
      <c r="K11" s="41">
        <f t="shared" si="9"/>
        <v>1</v>
      </c>
      <c r="L11" s="43">
        <f t="shared" si="4"/>
        <v>2.676659528907923E-2</v>
      </c>
      <c r="N11" s="4">
        <v>5</v>
      </c>
      <c r="O11" s="93" t="s">
        <v>157</v>
      </c>
      <c r="P11" s="92">
        <v>7</v>
      </c>
      <c r="Q11" s="92">
        <v>3</v>
      </c>
      <c r="R11" s="32">
        <f t="shared" si="5"/>
        <v>10</v>
      </c>
      <c r="S11" s="11">
        <f t="shared" si="6"/>
        <v>0.26766595289079226</v>
      </c>
      <c r="T11" s="92">
        <v>31</v>
      </c>
      <c r="U11" s="92">
        <v>47</v>
      </c>
      <c r="V11" s="32">
        <f t="shared" si="7"/>
        <v>78</v>
      </c>
      <c r="W11" s="11">
        <f t="shared" si="8"/>
        <v>2.0877944325481801</v>
      </c>
      <c r="Y11" s="4">
        <v>8</v>
      </c>
      <c r="Z11" s="31" t="s">
        <v>61</v>
      </c>
      <c r="AA11" s="1">
        <v>9</v>
      </c>
      <c r="AB11" s="11">
        <f t="shared" si="0"/>
        <v>0.24089935760171305</v>
      </c>
    </row>
    <row r="12" spans="1:33" ht="11" x14ac:dyDescent="0.3">
      <c r="A12" s="4">
        <v>1</v>
      </c>
      <c r="B12" s="4" t="s">
        <v>13</v>
      </c>
      <c r="C12" s="4"/>
      <c r="D12" s="4"/>
      <c r="E12" s="92">
        <v>31</v>
      </c>
      <c r="F12" s="92">
        <v>3</v>
      </c>
      <c r="G12" s="40">
        <f t="shared" si="1"/>
        <v>34</v>
      </c>
      <c r="H12" s="11">
        <f t="shared" si="2"/>
        <v>0.91006423982869378</v>
      </c>
      <c r="I12" s="92">
        <v>4</v>
      </c>
      <c r="J12" s="92">
        <v>11</v>
      </c>
      <c r="K12" s="40">
        <f t="shared" si="3"/>
        <v>15</v>
      </c>
      <c r="L12" s="11">
        <f t="shared" si="4"/>
        <v>0.40149892933618841</v>
      </c>
      <c r="N12" s="4">
        <v>6</v>
      </c>
      <c r="O12" s="93" t="s">
        <v>158</v>
      </c>
      <c r="P12" s="92">
        <v>140</v>
      </c>
      <c r="Q12" s="92">
        <v>460</v>
      </c>
      <c r="R12" s="32">
        <f t="shared" si="5"/>
        <v>600</v>
      </c>
      <c r="S12" s="11">
        <f t="shared" si="6"/>
        <v>16.059957173447536</v>
      </c>
      <c r="T12" s="92">
        <v>10</v>
      </c>
      <c r="U12" s="92">
        <v>16</v>
      </c>
      <c r="V12" s="32">
        <f t="shared" si="7"/>
        <v>26</v>
      </c>
      <c r="W12" s="11">
        <f t="shared" si="8"/>
        <v>0.69593147751605988</v>
      </c>
      <c r="Y12" s="4">
        <v>9</v>
      </c>
      <c r="Z12" s="31" t="s">
        <v>62</v>
      </c>
      <c r="AA12" s="1">
        <v>11</v>
      </c>
      <c r="AB12" s="11">
        <f t="shared" si="0"/>
        <v>0.29443254817987152</v>
      </c>
    </row>
    <row r="13" spans="1:33" ht="11" x14ac:dyDescent="0.3">
      <c r="A13" s="4">
        <v>2</v>
      </c>
      <c r="B13" s="4" t="s">
        <v>14</v>
      </c>
      <c r="C13" s="4"/>
      <c r="D13" s="4"/>
      <c r="E13" s="92">
        <v>77</v>
      </c>
      <c r="F13" s="92">
        <v>27</v>
      </c>
      <c r="G13" s="40">
        <f t="shared" si="1"/>
        <v>104</v>
      </c>
      <c r="H13" s="11">
        <f t="shared" si="2"/>
        <v>2.7837259100642395</v>
      </c>
      <c r="I13" s="92">
        <v>10</v>
      </c>
      <c r="J13" s="92">
        <v>23</v>
      </c>
      <c r="K13" s="40">
        <f t="shared" si="3"/>
        <v>33</v>
      </c>
      <c r="L13" s="11">
        <f t="shared" si="4"/>
        <v>0.88329764453961468</v>
      </c>
      <c r="N13" s="4">
        <v>7</v>
      </c>
      <c r="O13" s="93" t="s">
        <v>159</v>
      </c>
      <c r="P13" s="92">
        <v>440</v>
      </c>
      <c r="Q13" s="92">
        <v>418</v>
      </c>
      <c r="R13" s="32">
        <f t="shared" si="5"/>
        <v>858</v>
      </c>
      <c r="S13" s="11">
        <f t="shared" si="6"/>
        <v>22.965738758029978</v>
      </c>
      <c r="T13" s="92">
        <v>328</v>
      </c>
      <c r="U13" s="92">
        <v>620</v>
      </c>
      <c r="V13" s="32">
        <f t="shared" si="7"/>
        <v>948</v>
      </c>
      <c r="W13" s="11">
        <f t="shared" si="8"/>
        <v>25.374732334047106</v>
      </c>
      <c r="Y13" s="4">
        <v>10</v>
      </c>
      <c r="Z13" s="31" t="s">
        <v>57</v>
      </c>
      <c r="AA13" s="1">
        <v>9</v>
      </c>
      <c r="AB13" s="11">
        <f t="shared" si="0"/>
        <v>0.24089935760171305</v>
      </c>
    </row>
    <row r="14" spans="1:33" ht="11" x14ac:dyDescent="0.3">
      <c r="A14" s="4">
        <v>3</v>
      </c>
      <c r="B14" s="4" t="s">
        <v>15</v>
      </c>
      <c r="C14" s="4"/>
      <c r="D14" s="4"/>
      <c r="E14" s="92">
        <v>87</v>
      </c>
      <c r="F14" s="92">
        <v>119</v>
      </c>
      <c r="G14" s="40">
        <f t="shared" si="1"/>
        <v>206</v>
      </c>
      <c r="H14" s="11">
        <f t="shared" si="2"/>
        <v>5.5139186295503215</v>
      </c>
      <c r="I14" s="92">
        <v>5</v>
      </c>
      <c r="J14" s="92">
        <v>21</v>
      </c>
      <c r="K14" s="40">
        <f t="shared" si="3"/>
        <v>26</v>
      </c>
      <c r="L14" s="11">
        <f t="shared" si="4"/>
        <v>0.69593147751605988</v>
      </c>
      <c r="N14" s="4">
        <v>8</v>
      </c>
      <c r="O14" s="93" t="s">
        <v>28</v>
      </c>
      <c r="P14" s="92">
        <v>18</v>
      </c>
      <c r="Q14" s="92">
        <v>26</v>
      </c>
      <c r="R14" s="32">
        <f t="shared" si="5"/>
        <v>44</v>
      </c>
      <c r="S14" s="11">
        <f t="shared" si="6"/>
        <v>1.1777301927194861</v>
      </c>
      <c r="T14" s="92">
        <v>2</v>
      </c>
      <c r="U14" s="92">
        <v>1</v>
      </c>
      <c r="V14" s="32">
        <f t="shared" si="7"/>
        <v>3</v>
      </c>
      <c r="W14" s="11">
        <f t="shared" si="8"/>
        <v>8.0299785867237683E-2</v>
      </c>
      <c r="Y14" s="4">
        <v>11</v>
      </c>
      <c r="Z14" s="31" t="s">
        <v>64</v>
      </c>
      <c r="AA14" s="1">
        <v>8</v>
      </c>
      <c r="AB14" s="11">
        <f t="shared" si="0"/>
        <v>0.21413276231263384</v>
      </c>
    </row>
    <row r="15" spans="1:33" ht="11" x14ac:dyDescent="0.3">
      <c r="A15" s="4">
        <v>4</v>
      </c>
      <c r="B15" s="4" t="s">
        <v>16</v>
      </c>
      <c r="C15" s="4"/>
      <c r="D15" s="4"/>
      <c r="E15" s="92">
        <v>88</v>
      </c>
      <c r="F15" s="92">
        <v>183</v>
      </c>
      <c r="G15" s="40">
        <f t="shared" si="1"/>
        <v>271</v>
      </c>
      <c r="H15" s="11">
        <f t="shared" si="2"/>
        <v>7.2537473233404715</v>
      </c>
      <c r="I15" s="92">
        <v>9</v>
      </c>
      <c r="J15" s="92">
        <v>5</v>
      </c>
      <c r="K15" s="40">
        <f t="shared" si="3"/>
        <v>14</v>
      </c>
      <c r="L15" s="11">
        <f t="shared" si="4"/>
        <v>0.37473233404710921</v>
      </c>
      <c r="N15" s="4">
        <v>9</v>
      </c>
      <c r="O15" s="93" t="s">
        <v>27</v>
      </c>
      <c r="P15" s="92"/>
      <c r="Q15" s="92"/>
      <c r="R15" s="32">
        <f t="shared" si="5"/>
        <v>0</v>
      </c>
      <c r="S15" s="11">
        <f t="shared" si="6"/>
        <v>0</v>
      </c>
      <c r="T15" s="92"/>
      <c r="U15" s="92"/>
      <c r="V15" s="32">
        <f t="shared" si="7"/>
        <v>0</v>
      </c>
      <c r="W15" s="11">
        <f t="shared" si="8"/>
        <v>0</v>
      </c>
      <c r="Y15" s="4">
        <v>12</v>
      </c>
      <c r="Z15" s="31" t="s">
        <v>59</v>
      </c>
      <c r="AA15" s="1">
        <v>8</v>
      </c>
      <c r="AB15" s="11">
        <f t="shared" si="0"/>
        <v>0.21413276231263384</v>
      </c>
    </row>
    <row r="16" spans="1:33" ht="11" x14ac:dyDescent="0.25">
      <c r="A16" s="105" t="s">
        <v>1</v>
      </c>
      <c r="B16" s="105"/>
      <c r="C16" s="21"/>
      <c r="D16" s="21"/>
      <c r="E16" s="41">
        <f>SUM(E12:E15)</f>
        <v>283</v>
      </c>
      <c r="F16" s="41">
        <f t="shared" ref="F16" si="10">SUM(F12:F15)</f>
        <v>332</v>
      </c>
      <c r="G16" s="41">
        <f t="shared" ref="G16" si="11">SUM(G12:G15)</f>
        <v>615</v>
      </c>
      <c r="H16" s="43">
        <f t="shared" si="2"/>
        <v>16.461456102783725</v>
      </c>
      <c r="I16" s="41">
        <f t="shared" ref="I16" si="12">SUM(I12:I15)</f>
        <v>28</v>
      </c>
      <c r="J16" s="41">
        <f t="shared" ref="J16" si="13">SUM(J12:J15)</f>
        <v>60</v>
      </c>
      <c r="K16" s="41">
        <f t="shared" ref="K16" si="14">SUM(K12:K15)</f>
        <v>88</v>
      </c>
      <c r="L16" s="43">
        <f t="shared" si="4"/>
        <v>2.3554603854389722</v>
      </c>
      <c r="N16" s="107" t="s">
        <v>3</v>
      </c>
      <c r="O16" s="108"/>
      <c r="P16" s="40">
        <f>SUM(P7:P15)</f>
        <v>1137</v>
      </c>
      <c r="Q16" s="40">
        <f t="shared" ref="Q16:U16" si="15">SUM(Q7:Q15)</f>
        <v>1164</v>
      </c>
      <c r="R16" s="32">
        <f t="shared" si="5"/>
        <v>2301</v>
      </c>
      <c r="S16" s="11">
        <f t="shared" si="6"/>
        <v>61.589935760171308</v>
      </c>
      <c r="T16" s="40">
        <f t="shared" si="15"/>
        <v>552</v>
      </c>
      <c r="U16" s="40">
        <f t="shared" si="15"/>
        <v>883</v>
      </c>
      <c r="V16" s="32">
        <f t="shared" si="7"/>
        <v>1435</v>
      </c>
      <c r="W16" s="11">
        <f t="shared" si="8"/>
        <v>38.410064239828692</v>
      </c>
      <c r="Y16" s="4">
        <v>13</v>
      </c>
      <c r="Z16" s="31" t="s">
        <v>167</v>
      </c>
      <c r="AA16" s="1">
        <v>9</v>
      </c>
      <c r="AB16" s="11">
        <f t="shared" si="0"/>
        <v>0.24089935760171305</v>
      </c>
    </row>
    <row r="17" spans="1:28" ht="11" x14ac:dyDescent="0.25">
      <c r="A17" s="4">
        <v>1</v>
      </c>
      <c r="B17" s="4" t="s">
        <v>17</v>
      </c>
      <c r="C17" s="4"/>
      <c r="D17" s="4"/>
      <c r="E17" s="92">
        <v>128</v>
      </c>
      <c r="F17" s="92">
        <v>173</v>
      </c>
      <c r="G17" s="40">
        <f t="shared" si="1"/>
        <v>301</v>
      </c>
      <c r="H17" s="11">
        <f t="shared" si="2"/>
        <v>8.0567451820128468</v>
      </c>
      <c r="I17" s="92">
        <v>94</v>
      </c>
      <c r="J17" s="92">
        <v>162</v>
      </c>
      <c r="K17" s="40">
        <f t="shared" si="3"/>
        <v>256</v>
      </c>
      <c r="L17" s="11">
        <f t="shared" si="4"/>
        <v>6.8522483940042829</v>
      </c>
      <c r="N17" s="2" t="s">
        <v>144</v>
      </c>
      <c r="Y17" s="4">
        <v>14</v>
      </c>
      <c r="Z17" s="31" t="s">
        <v>63</v>
      </c>
      <c r="AA17" s="1">
        <v>28</v>
      </c>
      <c r="AB17" s="11">
        <f t="shared" si="0"/>
        <v>0.74946466809421841</v>
      </c>
    </row>
    <row r="18" spans="1:28" ht="11" x14ac:dyDescent="0.25">
      <c r="A18" s="4">
        <v>2</v>
      </c>
      <c r="B18" s="4" t="s">
        <v>18</v>
      </c>
      <c r="C18" s="4"/>
      <c r="D18" s="4"/>
      <c r="E18" s="92">
        <v>188</v>
      </c>
      <c r="F18" s="92">
        <v>215</v>
      </c>
      <c r="G18" s="40">
        <f t="shared" si="1"/>
        <v>403</v>
      </c>
      <c r="H18" s="11">
        <f t="shared" si="2"/>
        <v>10.786937901498929</v>
      </c>
      <c r="I18" s="92">
        <v>88</v>
      </c>
      <c r="J18" s="92">
        <v>186</v>
      </c>
      <c r="K18" s="40">
        <f t="shared" si="3"/>
        <v>274</v>
      </c>
      <c r="L18" s="11">
        <f t="shared" si="4"/>
        <v>7.3340471092077086</v>
      </c>
      <c r="Y18" s="4">
        <v>15</v>
      </c>
      <c r="Z18" s="31" t="s">
        <v>168</v>
      </c>
      <c r="AA18" s="1">
        <v>33</v>
      </c>
      <c r="AB18" s="11">
        <f t="shared" si="0"/>
        <v>0.88329764453961468</v>
      </c>
    </row>
    <row r="19" spans="1:28" ht="11" x14ac:dyDescent="0.25">
      <c r="A19" s="4">
        <v>3</v>
      </c>
      <c r="B19" s="4" t="s">
        <v>19</v>
      </c>
      <c r="C19" s="4"/>
      <c r="D19" s="4"/>
      <c r="E19" s="92">
        <v>143</v>
      </c>
      <c r="F19" s="92">
        <v>132</v>
      </c>
      <c r="G19" s="40">
        <f t="shared" si="1"/>
        <v>275</v>
      </c>
      <c r="H19" s="11">
        <f t="shared" si="2"/>
        <v>7.3608137044967883</v>
      </c>
      <c r="I19" s="92">
        <v>49</v>
      </c>
      <c r="J19" s="92">
        <v>84</v>
      </c>
      <c r="K19" s="40">
        <f t="shared" si="3"/>
        <v>133</v>
      </c>
      <c r="L19" s="11">
        <f t="shared" si="4"/>
        <v>3.5599571734475375</v>
      </c>
      <c r="Y19" s="4">
        <v>16</v>
      </c>
      <c r="Z19" s="31" t="s">
        <v>198</v>
      </c>
      <c r="AA19" s="1">
        <v>42</v>
      </c>
      <c r="AB19" s="11">
        <f t="shared" si="0"/>
        <v>1.1241970021413277</v>
      </c>
    </row>
    <row r="20" spans="1:28" ht="11" x14ac:dyDescent="0.25">
      <c r="A20" s="4">
        <v>4</v>
      </c>
      <c r="B20" s="4" t="s">
        <v>20</v>
      </c>
      <c r="C20" s="4"/>
      <c r="D20" s="4"/>
      <c r="E20" s="92">
        <v>203</v>
      </c>
      <c r="F20" s="92">
        <v>227</v>
      </c>
      <c r="G20" s="40">
        <f t="shared" si="1"/>
        <v>430</v>
      </c>
      <c r="H20" s="11">
        <f t="shared" si="2"/>
        <v>11.509635974304068</v>
      </c>
      <c r="I20" s="92">
        <v>79</v>
      </c>
      <c r="J20" s="92">
        <v>103</v>
      </c>
      <c r="K20" s="40">
        <f t="shared" si="3"/>
        <v>182</v>
      </c>
      <c r="L20" s="11">
        <f t="shared" si="4"/>
        <v>4.8715203426124196</v>
      </c>
      <c r="Y20" s="4">
        <v>17</v>
      </c>
      <c r="Z20" s="31" t="s">
        <v>170</v>
      </c>
      <c r="AA20" s="1">
        <v>13</v>
      </c>
      <c r="AB20" s="11">
        <f t="shared" si="0"/>
        <v>0.34796573875802994</v>
      </c>
    </row>
    <row r="21" spans="1:28" ht="11" x14ac:dyDescent="0.25">
      <c r="A21" s="109" t="s">
        <v>1</v>
      </c>
      <c r="B21" s="109"/>
      <c r="C21" s="19"/>
      <c r="D21" s="19"/>
      <c r="E21" s="41">
        <f>SUM(E17:E20)</f>
        <v>662</v>
      </c>
      <c r="F21" s="41">
        <f t="shared" ref="F21" si="16">SUM(F17:F20)</f>
        <v>747</v>
      </c>
      <c r="G21" s="41">
        <f t="shared" ref="G21" si="17">SUM(G17:G20)</f>
        <v>1409</v>
      </c>
      <c r="H21" s="43">
        <f t="shared" si="2"/>
        <v>37.714132762312637</v>
      </c>
      <c r="I21" s="41">
        <f t="shared" ref="I21" si="18">SUM(I17:I20)</f>
        <v>310</v>
      </c>
      <c r="J21" s="41">
        <f t="shared" ref="J21" si="19">SUM(J17:J20)</f>
        <v>535</v>
      </c>
      <c r="K21" s="41">
        <f t="shared" ref="K21" si="20">SUM(K17:K20)</f>
        <v>845</v>
      </c>
      <c r="L21" s="43">
        <f t="shared" si="4"/>
        <v>22.617773019271947</v>
      </c>
      <c r="N21" s="2" t="s">
        <v>143</v>
      </c>
      <c r="Y21" s="4">
        <v>18</v>
      </c>
      <c r="Z21" s="31" t="s">
        <v>171</v>
      </c>
      <c r="AA21" s="1">
        <v>32</v>
      </c>
      <c r="AB21" s="11">
        <f t="shared" si="0"/>
        <v>0.85653104925053536</v>
      </c>
    </row>
    <row r="22" spans="1:28" ht="15" customHeight="1" x14ac:dyDescent="0.25">
      <c r="A22" s="4">
        <v>1</v>
      </c>
      <c r="B22" s="4" t="s">
        <v>21</v>
      </c>
      <c r="C22" s="4"/>
      <c r="D22" s="4"/>
      <c r="E22" s="92">
        <v>78</v>
      </c>
      <c r="F22" s="92">
        <v>57</v>
      </c>
      <c r="G22" s="40">
        <f t="shared" si="1"/>
        <v>135</v>
      </c>
      <c r="H22" s="11">
        <f t="shared" si="2"/>
        <v>3.6134903640256963</v>
      </c>
      <c r="I22" s="92">
        <v>167</v>
      </c>
      <c r="J22" s="92">
        <v>149</v>
      </c>
      <c r="K22" s="40">
        <f t="shared" si="3"/>
        <v>316</v>
      </c>
      <c r="L22" s="11">
        <f t="shared" si="4"/>
        <v>8.4582441113490372</v>
      </c>
      <c r="N22" s="110" t="s">
        <v>0</v>
      </c>
      <c r="O22" s="150" t="s">
        <v>26</v>
      </c>
      <c r="P22" s="110" t="s">
        <v>83</v>
      </c>
      <c r="Q22" s="110" t="s">
        <v>6</v>
      </c>
      <c r="R22" s="110" t="s">
        <v>84</v>
      </c>
      <c r="S22" s="110" t="s">
        <v>6</v>
      </c>
      <c r="T22" s="16"/>
      <c r="U22" s="16"/>
      <c r="V22" s="16"/>
      <c r="W22" s="16"/>
      <c r="Y22" s="4">
        <v>19</v>
      </c>
      <c r="Z22" s="31" t="s">
        <v>172</v>
      </c>
      <c r="AA22" s="1">
        <v>187</v>
      </c>
      <c r="AB22" s="11">
        <f t="shared" si="0"/>
        <v>5.0053533190578161</v>
      </c>
    </row>
    <row r="23" spans="1:28" ht="11" x14ac:dyDescent="0.25">
      <c r="A23" s="4">
        <v>2</v>
      </c>
      <c r="B23" s="4" t="s">
        <v>22</v>
      </c>
      <c r="C23" s="4"/>
      <c r="D23" s="4"/>
      <c r="E23" s="92">
        <v>38</v>
      </c>
      <c r="F23" s="92">
        <v>17</v>
      </c>
      <c r="G23" s="40">
        <f t="shared" si="1"/>
        <v>55</v>
      </c>
      <c r="H23" s="11">
        <f t="shared" si="2"/>
        <v>1.4721627408993576</v>
      </c>
      <c r="I23" s="92">
        <v>47</v>
      </c>
      <c r="J23" s="92">
        <v>138</v>
      </c>
      <c r="K23" s="40">
        <f t="shared" si="3"/>
        <v>185</v>
      </c>
      <c r="L23" s="11">
        <f t="shared" si="4"/>
        <v>4.9518201284796577</v>
      </c>
      <c r="N23" s="110"/>
      <c r="O23" s="150"/>
      <c r="P23" s="110"/>
      <c r="Q23" s="110"/>
      <c r="R23" s="110"/>
      <c r="S23" s="110"/>
      <c r="T23" s="14"/>
      <c r="U23" s="97">
        <v>1837</v>
      </c>
      <c r="V23" s="14"/>
      <c r="W23" s="14"/>
      <c r="Y23" s="4">
        <v>20</v>
      </c>
      <c r="Z23" s="31" t="s">
        <v>173</v>
      </c>
      <c r="AA23" s="1">
        <v>29</v>
      </c>
      <c r="AB23" s="11">
        <f t="shared" si="0"/>
        <v>0.77623126338329762</v>
      </c>
    </row>
    <row r="24" spans="1:28" ht="11" x14ac:dyDescent="0.25">
      <c r="A24" s="4">
        <v>3</v>
      </c>
      <c r="B24" s="4" t="s">
        <v>23</v>
      </c>
      <c r="C24" s="4"/>
      <c r="D24" s="4"/>
      <c r="E24" s="92">
        <v>14</v>
      </c>
      <c r="F24" s="92">
        <v>10</v>
      </c>
      <c r="G24" s="40">
        <f t="shared" si="1"/>
        <v>24</v>
      </c>
      <c r="H24" s="11">
        <f t="shared" si="2"/>
        <v>0.64239828693790146</v>
      </c>
      <c r="I24" s="92"/>
      <c r="J24" s="92"/>
      <c r="K24" s="40">
        <f t="shared" si="3"/>
        <v>0</v>
      </c>
      <c r="L24" s="11">
        <f t="shared" si="4"/>
        <v>0</v>
      </c>
      <c r="N24" s="110"/>
      <c r="O24" s="150"/>
      <c r="P24" s="110"/>
      <c r="Q24" s="110"/>
      <c r="R24" s="110"/>
      <c r="S24" s="110"/>
      <c r="T24" s="15"/>
      <c r="U24" s="15"/>
      <c r="V24" s="14"/>
      <c r="W24" s="14"/>
      <c r="Y24" s="4">
        <v>21</v>
      </c>
      <c r="Z24" s="31" t="s">
        <v>174</v>
      </c>
      <c r="AA24" s="1">
        <v>16</v>
      </c>
      <c r="AB24" s="11">
        <f t="shared" si="0"/>
        <v>0.42826552462526768</v>
      </c>
    </row>
    <row r="25" spans="1:28" ht="13" x14ac:dyDescent="0.3">
      <c r="A25" s="4">
        <v>4</v>
      </c>
      <c r="B25" s="4" t="s">
        <v>24</v>
      </c>
      <c r="C25" s="4"/>
      <c r="D25" s="4"/>
      <c r="E25" s="92"/>
      <c r="F25" s="92"/>
      <c r="G25" s="40"/>
      <c r="H25" s="11">
        <f t="shared" si="2"/>
        <v>0</v>
      </c>
      <c r="I25" s="92"/>
      <c r="J25" s="92"/>
      <c r="K25" s="40">
        <f t="shared" si="3"/>
        <v>0</v>
      </c>
      <c r="L25" s="11">
        <f t="shared" si="4"/>
        <v>0</v>
      </c>
      <c r="N25" s="4">
        <v>1</v>
      </c>
      <c r="O25" s="74" t="s">
        <v>2</v>
      </c>
      <c r="P25" s="4">
        <v>65</v>
      </c>
      <c r="Q25" s="11">
        <f>P25/$U$23*100</f>
        <v>3.5383777898747955</v>
      </c>
      <c r="R25" s="4"/>
      <c r="S25" s="11">
        <f>R25/$U$23*100</f>
        <v>0</v>
      </c>
      <c r="T25" s="6"/>
      <c r="U25" s="6"/>
      <c r="V25" s="6"/>
      <c r="W25" s="6"/>
      <c r="Y25" s="4">
        <v>22</v>
      </c>
      <c r="Z25" s="31" t="s">
        <v>175</v>
      </c>
      <c r="AA25" s="1">
        <v>16</v>
      </c>
      <c r="AB25" s="11">
        <f t="shared" si="0"/>
        <v>0.42826552462526768</v>
      </c>
    </row>
    <row r="26" spans="1:28" ht="13" x14ac:dyDescent="0.3">
      <c r="A26" s="4">
        <v>5</v>
      </c>
      <c r="B26" s="4" t="s">
        <v>25</v>
      </c>
      <c r="C26" s="4"/>
      <c r="D26" s="4"/>
      <c r="E26" s="4"/>
      <c r="F26" s="4"/>
      <c r="G26" s="40"/>
      <c r="H26" s="11">
        <f t="shared" si="2"/>
        <v>0</v>
      </c>
      <c r="I26" s="4"/>
      <c r="J26" s="4"/>
      <c r="K26" s="40">
        <f t="shared" si="3"/>
        <v>0</v>
      </c>
      <c r="L26" s="11">
        <f t="shared" si="4"/>
        <v>0</v>
      </c>
      <c r="N26" s="4">
        <v>2</v>
      </c>
      <c r="O26" s="74" t="s">
        <v>33</v>
      </c>
      <c r="P26" s="4">
        <v>75</v>
      </c>
      <c r="Q26" s="11">
        <f t="shared" ref="Q26:S34" si="21">P26/$U$23*100</f>
        <v>4.0827436037016875</v>
      </c>
      <c r="R26" s="4"/>
      <c r="S26" s="11">
        <f t="shared" si="21"/>
        <v>0</v>
      </c>
      <c r="T26" s="6"/>
      <c r="U26" s="6"/>
      <c r="V26" s="6"/>
      <c r="W26" s="6"/>
      <c r="Y26" s="4">
        <v>23</v>
      </c>
      <c r="Z26" s="31" t="s">
        <v>176</v>
      </c>
      <c r="AA26" s="1">
        <v>23</v>
      </c>
      <c r="AB26" s="11">
        <f t="shared" si="0"/>
        <v>0.61563169164882225</v>
      </c>
    </row>
    <row r="27" spans="1:28" ht="13" x14ac:dyDescent="0.3">
      <c r="A27" s="109" t="s">
        <v>1</v>
      </c>
      <c r="B27" s="109"/>
      <c r="C27" s="19"/>
      <c r="D27" s="19"/>
      <c r="E27" s="42">
        <f>SUM(E22:E26)</f>
        <v>130</v>
      </c>
      <c r="F27" s="42">
        <f t="shared" ref="F27:K27" si="22">SUM(F22:F26)</f>
        <v>84</v>
      </c>
      <c r="G27" s="42">
        <f t="shared" si="22"/>
        <v>214</v>
      </c>
      <c r="H27" s="43">
        <f t="shared" si="2"/>
        <v>5.7280513918629552</v>
      </c>
      <c r="I27" s="41">
        <f t="shared" si="22"/>
        <v>214</v>
      </c>
      <c r="J27" s="41">
        <f t="shared" si="22"/>
        <v>287</v>
      </c>
      <c r="K27" s="41">
        <f t="shared" si="22"/>
        <v>501</v>
      </c>
      <c r="L27" s="43">
        <f t="shared" si="4"/>
        <v>13.410064239828696</v>
      </c>
      <c r="N27" s="4">
        <v>3</v>
      </c>
      <c r="O27" s="74" t="s">
        <v>32</v>
      </c>
      <c r="P27" s="4">
        <v>608</v>
      </c>
      <c r="Q27" s="11">
        <f t="shared" si="21"/>
        <v>33.097441480675016</v>
      </c>
      <c r="R27" s="4">
        <v>1</v>
      </c>
      <c r="S27" s="11">
        <f t="shared" si="21"/>
        <v>5.443658138268917E-2</v>
      </c>
      <c r="T27" s="6"/>
      <c r="U27" s="6"/>
      <c r="V27" s="6"/>
      <c r="W27" s="6"/>
      <c r="Y27" s="4">
        <v>24</v>
      </c>
      <c r="Z27" s="31" t="s">
        <v>177</v>
      </c>
      <c r="AA27" s="1">
        <v>20</v>
      </c>
      <c r="AB27" s="11">
        <f t="shared" si="0"/>
        <v>0.53533190578158452</v>
      </c>
    </row>
    <row r="28" spans="1:28" ht="13" x14ac:dyDescent="0.3">
      <c r="A28" s="102" t="s">
        <v>3</v>
      </c>
      <c r="B28" s="102"/>
      <c r="C28" s="7"/>
      <c r="D28" s="7"/>
      <c r="E28" s="40">
        <f>E27+E21+E16+E11</f>
        <v>1137</v>
      </c>
      <c r="F28" s="40">
        <f t="shared" ref="F28:K28" si="23">F27+F21+F16+F11</f>
        <v>1164</v>
      </c>
      <c r="G28" s="40">
        <f t="shared" si="23"/>
        <v>2301</v>
      </c>
      <c r="H28" s="11">
        <f t="shared" si="2"/>
        <v>61.589935760171308</v>
      </c>
      <c r="I28" s="40">
        <f t="shared" si="23"/>
        <v>552</v>
      </c>
      <c r="J28" s="40">
        <f t="shared" si="23"/>
        <v>883</v>
      </c>
      <c r="K28" s="40">
        <f t="shared" si="23"/>
        <v>1435</v>
      </c>
      <c r="L28" s="11">
        <f t="shared" si="4"/>
        <v>38.410064239828692</v>
      </c>
      <c r="N28" s="4">
        <v>4</v>
      </c>
      <c r="O28" s="74" t="s">
        <v>156</v>
      </c>
      <c r="P28" s="4">
        <v>6</v>
      </c>
      <c r="Q28" s="11">
        <f t="shared" si="21"/>
        <v>0.32661948829613496</v>
      </c>
      <c r="R28" s="4"/>
      <c r="S28" s="11">
        <f t="shared" si="21"/>
        <v>0</v>
      </c>
      <c r="T28" s="6"/>
      <c r="U28" s="6"/>
      <c r="V28" s="6"/>
      <c r="W28" s="6"/>
      <c r="Y28" s="4">
        <v>25</v>
      </c>
      <c r="Z28" s="31" t="s">
        <v>178</v>
      </c>
      <c r="AA28" s="1">
        <v>132</v>
      </c>
      <c r="AB28" s="11">
        <f t="shared" si="0"/>
        <v>3.5331905781584587</v>
      </c>
    </row>
    <row r="29" spans="1:28" ht="13" x14ac:dyDescent="0.3">
      <c r="A29" s="2" t="s">
        <v>144</v>
      </c>
      <c r="N29" s="4">
        <v>5</v>
      </c>
      <c r="O29" s="74" t="s">
        <v>157</v>
      </c>
      <c r="P29" s="4">
        <v>1</v>
      </c>
      <c r="Q29" s="11">
        <f t="shared" si="21"/>
        <v>5.443658138268917E-2</v>
      </c>
      <c r="R29" s="4">
        <v>2</v>
      </c>
      <c r="S29" s="11">
        <f t="shared" si="21"/>
        <v>0.10887316276537834</v>
      </c>
      <c r="T29" s="6"/>
      <c r="U29" s="6"/>
      <c r="V29" s="6"/>
      <c r="W29" s="6"/>
      <c r="Y29" s="4">
        <v>26</v>
      </c>
      <c r="Z29" s="31" t="s">
        <v>179</v>
      </c>
      <c r="AA29" s="1">
        <v>17</v>
      </c>
      <c r="AB29" s="11">
        <f t="shared" si="0"/>
        <v>0.45503211991434689</v>
      </c>
    </row>
    <row r="30" spans="1:28" ht="13" x14ac:dyDescent="0.3">
      <c r="N30" s="4">
        <v>6</v>
      </c>
      <c r="O30" s="74" t="s">
        <v>158</v>
      </c>
      <c r="P30" s="4">
        <v>278</v>
      </c>
      <c r="Q30" s="11">
        <f t="shared" si="21"/>
        <v>15.133369624387589</v>
      </c>
      <c r="R30" s="4">
        <v>2</v>
      </c>
      <c r="S30" s="11">
        <f t="shared" si="21"/>
        <v>0.10887316276537834</v>
      </c>
      <c r="T30" s="6"/>
      <c r="U30" s="6"/>
      <c r="V30" s="6"/>
      <c r="W30" s="6"/>
      <c r="Y30" s="4">
        <v>27</v>
      </c>
      <c r="Z30" s="31" t="s">
        <v>180</v>
      </c>
      <c r="AA30" s="1">
        <v>27</v>
      </c>
      <c r="AB30" s="11">
        <f t="shared" si="0"/>
        <v>0.7226980728051392</v>
      </c>
    </row>
    <row r="31" spans="1:28" ht="13" x14ac:dyDescent="0.3">
      <c r="N31" s="4">
        <v>7</v>
      </c>
      <c r="O31" s="74" t="s">
        <v>159</v>
      </c>
      <c r="P31" s="4">
        <v>372</v>
      </c>
      <c r="Q31" s="11">
        <f t="shared" si="21"/>
        <v>20.250408274360371</v>
      </c>
      <c r="R31" s="4">
        <v>421</v>
      </c>
      <c r="S31" s="11">
        <f t="shared" si="21"/>
        <v>22.91780076211214</v>
      </c>
      <c r="T31" s="6"/>
      <c r="U31" s="6"/>
      <c r="V31" s="6"/>
      <c r="W31" s="6"/>
      <c r="Y31" s="4">
        <v>28</v>
      </c>
      <c r="Z31" s="31" t="s">
        <v>181</v>
      </c>
      <c r="AA31" s="1">
        <f>55+44</f>
        <v>99</v>
      </c>
      <c r="AB31" s="11">
        <f t="shared" si="0"/>
        <v>2.6498929336188435</v>
      </c>
    </row>
    <row r="32" spans="1:28" ht="13" x14ac:dyDescent="0.3">
      <c r="N32" s="4">
        <v>8</v>
      </c>
      <c r="O32" s="74" t="s">
        <v>28</v>
      </c>
      <c r="P32" s="4">
        <v>6</v>
      </c>
      <c r="Q32" s="11">
        <f t="shared" si="21"/>
        <v>0.32661948829613496</v>
      </c>
      <c r="R32" s="4"/>
      <c r="S32" s="11">
        <f t="shared" si="21"/>
        <v>0</v>
      </c>
      <c r="T32" s="6"/>
      <c r="U32" s="6"/>
      <c r="V32" s="6"/>
      <c r="W32" s="6"/>
      <c r="Y32" s="4">
        <v>29</v>
      </c>
      <c r="Z32" s="31" t="s">
        <v>182</v>
      </c>
      <c r="AA32" s="1">
        <v>22</v>
      </c>
      <c r="AB32" s="11">
        <f t="shared" si="0"/>
        <v>0.58886509635974305</v>
      </c>
    </row>
    <row r="33" spans="1:31" ht="13" x14ac:dyDescent="0.3">
      <c r="N33" s="4">
        <v>9</v>
      </c>
      <c r="O33" s="74" t="s">
        <v>27</v>
      </c>
      <c r="P33" s="4"/>
      <c r="Q33" s="11">
        <f t="shared" si="21"/>
        <v>0</v>
      </c>
      <c r="R33" s="4"/>
      <c r="S33" s="11">
        <f t="shared" si="21"/>
        <v>0</v>
      </c>
      <c r="T33" s="6"/>
      <c r="U33" s="6"/>
      <c r="V33" s="6"/>
      <c r="W33" s="6"/>
      <c r="Y33" s="4">
        <v>30</v>
      </c>
      <c r="Z33" s="31" t="s">
        <v>183</v>
      </c>
      <c r="AA33" s="1">
        <v>31</v>
      </c>
      <c r="AB33" s="11">
        <f t="shared" si="0"/>
        <v>0.82976445396145615</v>
      </c>
    </row>
    <row r="34" spans="1:31" ht="11" x14ac:dyDescent="0.25">
      <c r="N34" s="102" t="s">
        <v>3</v>
      </c>
      <c r="O34" s="102"/>
      <c r="P34" s="7">
        <f>SUM(P25:P33)</f>
        <v>1411</v>
      </c>
      <c r="Q34" s="11">
        <f t="shared" si="21"/>
        <v>76.81001633097442</v>
      </c>
      <c r="R34" s="7">
        <f t="shared" ref="R34" si="24">SUM(R25:R33)</f>
        <v>426</v>
      </c>
      <c r="S34" s="11">
        <f t="shared" si="21"/>
        <v>23.189983669025587</v>
      </c>
      <c r="T34" s="6"/>
      <c r="U34" s="6"/>
      <c r="V34" s="6"/>
      <c r="W34" s="6"/>
      <c r="Y34" s="4">
        <v>31</v>
      </c>
      <c r="Z34" s="31" t="s">
        <v>184</v>
      </c>
      <c r="AA34" s="1">
        <v>26</v>
      </c>
      <c r="AB34" s="11">
        <f t="shared" si="0"/>
        <v>0.69593147751605988</v>
      </c>
    </row>
    <row r="35" spans="1:31" x14ac:dyDescent="0.25">
      <c r="N35" s="2" t="s">
        <v>142</v>
      </c>
      <c r="Y35" s="4">
        <v>32</v>
      </c>
      <c r="Z35" s="31" t="s">
        <v>185</v>
      </c>
      <c r="AA35" s="1">
        <v>20</v>
      </c>
      <c r="AB35" s="11">
        <f t="shared" si="0"/>
        <v>0.53533190578158452</v>
      </c>
    </row>
    <row r="36" spans="1:31" x14ac:dyDescent="0.25">
      <c r="Y36" s="4">
        <v>33</v>
      </c>
      <c r="Z36" s="31" t="s">
        <v>186</v>
      </c>
      <c r="AA36" s="1">
        <v>24</v>
      </c>
      <c r="AB36" s="11">
        <f t="shared" si="0"/>
        <v>0.64239828693790146</v>
      </c>
    </row>
    <row r="37" spans="1:31" x14ac:dyDescent="0.25">
      <c r="Y37" s="4">
        <v>34</v>
      </c>
      <c r="Z37" s="31" t="s">
        <v>187</v>
      </c>
      <c r="AA37" s="1">
        <v>82</v>
      </c>
      <c r="AB37" s="11">
        <f t="shared" si="0"/>
        <v>2.1948608137044969</v>
      </c>
    </row>
    <row r="38" spans="1:31" x14ac:dyDescent="0.25">
      <c r="Y38" s="4">
        <v>35</v>
      </c>
      <c r="Z38" s="31" t="s">
        <v>189</v>
      </c>
      <c r="AA38" s="1">
        <v>49</v>
      </c>
      <c r="AB38" s="11">
        <f t="shared" si="0"/>
        <v>1.3115631691648821</v>
      </c>
    </row>
    <row r="39" spans="1:31" x14ac:dyDescent="0.25">
      <c r="Y39" s="4">
        <v>36</v>
      </c>
      <c r="Z39" s="31" t="s">
        <v>190</v>
      </c>
      <c r="AA39" s="1">
        <v>25</v>
      </c>
      <c r="AB39" s="11">
        <f t="shared" si="0"/>
        <v>0.66916488222698078</v>
      </c>
    </row>
    <row r="40" spans="1:31" x14ac:dyDescent="0.25">
      <c r="Y40" s="4">
        <v>37</v>
      </c>
      <c r="Z40" s="31" t="s">
        <v>191</v>
      </c>
      <c r="AA40" s="1">
        <v>31</v>
      </c>
      <c r="AB40" s="11">
        <f t="shared" si="0"/>
        <v>0.82976445396145615</v>
      </c>
    </row>
    <row r="41" spans="1:31" ht="11" x14ac:dyDescent="0.25">
      <c r="Y41" s="4">
        <v>38</v>
      </c>
      <c r="Z41" s="31" t="s">
        <v>192</v>
      </c>
      <c r="AA41" s="1">
        <v>40</v>
      </c>
      <c r="AB41" s="11">
        <f t="shared" si="0"/>
        <v>1.070663811563169</v>
      </c>
      <c r="AD41" s="8"/>
    </row>
    <row r="42" spans="1:31" x14ac:dyDescent="0.25">
      <c r="Y42" s="4">
        <v>39</v>
      </c>
      <c r="Z42" s="31" t="s">
        <v>67</v>
      </c>
      <c r="AA42" s="1">
        <v>12</v>
      </c>
      <c r="AB42" s="11">
        <f t="shared" si="0"/>
        <v>0.32119914346895073</v>
      </c>
    </row>
    <row r="43" spans="1:31" x14ac:dyDescent="0.25">
      <c r="A43" s="2" t="s">
        <v>112</v>
      </c>
      <c r="Y43" s="4">
        <v>40</v>
      </c>
      <c r="Z43" s="31" t="s">
        <v>68</v>
      </c>
      <c r="AA43" s="1">
        <v>16</v>
      </c>
      <c r="AB43" s="11">
        <f t="shared" si="0"/>
        <v>0.42826552462526768</v>
      </c>
    </row>
    <row r="44" spans="1:31" x14ac:dyDescent="0.25">
      <c r="A44" s="2" t="s">
        <v>106</v>
      </c>
      <c r="Y44" s="4">
        <v>41</v>
      </c>
      <c r="Z44" s="31" t="s">
        <v>69</v>
      </c>
      <c r="AA44" s="1">
        <v>24</v>
      </c>
      <c r="AB44" s="11">
        <f t="shared" si="0"/>
        <v>0.64239828693790146</v>
      </c>
    </row>
    <row r="45" spans="1:31" ht="14.5" customHeight="1" x14ac:dyDescent="0.25">
      <c r="A45" s="7" t="s">
        <v>0</v>
      </c>
      <c r="B45" s="113" t="s">
        <v>81</v>
      </c>
      <c r="C45" s="113"/>
      <c r="D45" s="113"/>
      <c r="E45" s="113"/>
      <c r="F45" s="113"/>
      <c r="G45" s="113" t="s">
        <v>79</v>
      </c>
      <c r="H45" s="113"/>
      <c r="I45" s="113" t="s">
        <v>80</v>
      </c>
      <c r="J45" s="113"/>
      <c r="Y45" s="4">
        <v>42</v>
      </c>
      <c r="Z45" s="31" t="s">
        <v>66</v>
      </c>
      <c r="AA45" s="1">
        <v>14</v>
      </c>
      <c r="AB45" s="11">
        <f t="shared" si="0"/>
        <v>0.37473233404710921</v>
      </c>
    </row>
    <row r="46" spans="1:31" x14ac:dyDescent="0.25">
      <c r="A46" s="4">
        <v>1</v>
      </c>
      <c r="B46" s="114"/>
      <c r="C46" s="114"/>
      <c r="D46" s="114"/>
      <c r="E46" s="114"/>
      <c r="F46" s="114"/>
      <c r="G46" s="115"/>
      <c r="H46" s="115"/>
      <c r="I46" s="115"/>
      <c r="J46" s="115"/>
      <c r="Y46" s="4">
        <v>43</v>
      </c>
      <c r="Z46" s="31" t="s">
        <v>73</v>
      </c>
      <c r="AA46" s="1">
        <v>17</v>
      </c>
      <c r="AB46" s="11">
        <f t="shared" si="0"/>
        <v>0.45503211991434689</v>
      </c>
      <c r="AE46" s="18"/>
    </row>
    <row r="47" spans="1:31" x14ac:dyDescent="0.25">
      <c r="A47" s="4">
        <v>2</v>
      </c>
      <c r="B47" s="114"/>
      <c r="C47" s="114"/>
      <c r="D47" s="114"/>
      <c r="E47" s="114"/>
      <c r="F47" s="114"/>
      <c r="G47" s="115"/>
      <c r="H47" s="115"/>
      <c r="I47" s="115"/>
      <c r="J47" s="115"/>
      <c r="Y47" s="4">
        <v>44</v>
      </c>
      <c r="Z47" s="31" t="s">
        <v>74</v>
      </c>
      <c r="AA47" s="1">
        <v>18</v>
      </c>
      <c r="AB47" s="11">
        <f t="shared" si="0"/>
        <v>0.4817987152034261</v>
      </c>
    </row>
    <row r="48" spans="1:31" x14ac:dyDescent="0.25">
      <c r="A48" s="4">
        <v>3</v>
      </c>
      <c r="B48" s="114"/>
      <c r="C48" s="114"/>
      <c r="D48" s="114"/>
      <c r="E48" s="114"/>
      <c r="F48" s="114"/>
      <c r="G48" s="115"/>
      <c r="H48" s="115"/>
      <c r="I48" s="115"/>
      <c r="J48" s="115"/>
      <c r="Y48" s="4">
        <v>45</v>
      </c>
      <c r="Z48" s="31" t="s">
        <v>71</v>
      </c>
      <c r="AA48" s="1">
        <v>18</v>
      </c>
      <c r="AB48" s="11">
        <f t="shared" si="0"/>
        <v>0.4817987152034261</v>
      </c>
    </row>
    <row r="49" spans="1:35" x14ac:dyDescent="0.25">
      <c r="A49" s="2" t="s">
        <v>113</v>
      </c>
      <c r="Y49" s="4">
        <v>46</v>
      </c>
      <c r="Z49" s="31" t="s">
        <v>76</v>
      </c>
      <c r="AA49" s="1">
        <v>15</v>
      </c>
      <c r="AB49" s="11">
        <f t="shared" si="0"/>
        <v>0.40149892933618841</v>
      </c>
    </row>
    <row r="50" spans="1:35" x14ac:dyDescent="0.25">
      <c r="Y50" s="4">
        <v>47</v>
      </c>
      <c r="Z50" s="31" t="s">
        <v>72</v>
      </c>
      <c r="AA50" s="1">
        <v>18</v>
      </c>
      <c r="AB50" s="11">
        <f t="shared" si="0"/>
        <v>0.4817987152034261</v>
      </c>
    </row>
    <row r="51" spans="1:35" x14ac:dyDescent="0.25">
      <c r="Y51" s="4">
        <v>48</v>
      </c>
      <c r="Z51" s="31" t="s">
        <v>77</v>
      </c>
      <c r="AA51" s="1">
        <v>20</v>
      </c>
      <c r="AB51" s="11">
        <f t="shared" si="0"/>
        <v>0.53533190578158452</v>
      </c>
    </row>
    <row r="52" spans="1:35" x14ac:dyDescent="0.25">
      <c r="Y52" s="4">
        <v>49</v>
      </c>
      <c r="Z52" s="31" t="s">
        <v>75</v>
      </c>
      <c r="AA52" s="1">
        <v>18</v>
      </c>
      <c r="AB52" s="11">
        <f t="shared" si="0"/>
        <v>0.4817987152034261</v>
      </c>
    </row>
    <row r="53" spans="1:35" x14ac:dyDescent="0.25">
      <c r="A53" s="23" t="s">
        <v>141</v>
      </c>
      <c r="B53" s="23"/>
      <c r="C53" s="23"/>
      <c r="D53" s="23"/>
      <c r="E53" s="23"/>
      <c r="F53" s="23"/>
      <c r="G53" s="23"/>
      <c r="H53" s="23"/>
      <c r="I53" s="23">
        <f>G67+I67+M67</f>
        <v>237</v>
      </c>
      <c r="J53" s="23"/>
      <c r="K53" s="23"/>
      <c r="L53" s="23"/>
      <c r="M53" s="23"/>
      <c r="N53" s="23"/>
      <c r="O53" s="23"/>
      <c r="P53" s="23"/>
      <c r="Q53" s="23"/>
      <c r="R53" s="23"/>
      <c r="Y53" s="4">
        <v>50</v>
      </c>
      <c r="Z53" s="31" t="s">
        <v>70</v>
      </c>
      <c r="AA53" s="1">
        <v>20</v>
      </c>
      <c r="AB53" s="11">
        <f t="shared" si="0"/>
        <v>0.53533190578158452</v>
      </c>
    </row>
    <row r="54" spans="1:35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Y54" s="4">
        <v>51</v>
      </c>
      <c r="Z54" s="31" t="s">
        <v>193</v>
      </c>
      <c r="AA54" s="1">
        <v>6</v>
      </c>
      <c r="AB54" s="11">
        <f t="shared" si="0"/>
        <v>0.16059957173447537</v>
      </c>
    </row>
    <row r="55" spans="1:35" x14ac:dyDescent="0.25">
      <c r="A55" s="116" t="s">
        <v>0</v>
      </c>
      <c r="B55" s="151" t="s">
        <v>26</v>
      </c>
      <c r="C55" s="116" t="s">
        <v>125</v>
      </c>
      <c r="D55" s="116" t="s">
        <v>6</v>
      </c>
      <c r="E55" s="116" t="s">
        <v>126</v>
      </c>
      <c r="F55" s="116" t="s">
        <v>6</v>
      </c>
      <c r="G55" s="116" t="s">
        <v>119</v>
      </c>
      <c r="H55" s="116" t="s">
        <v>6</v>
      </c>
      <c r="I55" s="116" t="s">
        <v>120</v>
      </c>
      <c r="J55" s="116" t="s">
        <v>6</v>
      </c>
      <c r="K55" s="116" t="s">
        <v>121</v>
      </c>
      <c r="L55" s="116" t="s">
        <v>6</v>
      </c>
      <c r="M55" s="121" t="s">
        <v>122</v>
      </c>
      <c r="N55" s="121" t="s">
        <v>6</v>
      </c>
      <c r="O55" s="121" t="s">
        <v>123</v>
      </c>
      <c r="P55" s="121" t="s">
        <v>6</v>
      </c>
      <c r="Q55" s="121" t="s">
        <v>124</v>
      </c>
      <c r="R55" s="121" t="s">
        <v>6</v>
      </c>
      <c r="Y55" s="4">
        <v>52</v>
      </c>
      <c r="Z55" s="31" t="s">
        <v>200</v>
      </c>
      <c r="AA55" s="1">
        <v>1</v>
      </c>
      <c r="AB55" s="11">
        <f t="shared" si="0"/>
        <v>2.676659528907923E-2</v>
      </c>
      <c r="AC55" s="6"/>
      <c r="AD55" s="2"/>
      <c r="AE55" s="2"/>
      <c r="AH55" s="6"/>
      <c r="AI55" s="6"/>
    </row>
    <row r="56" spans="1:35" x14ac:dyDescent="0.25">
      <c r="A56" s="117"/>
      <c r="B56" s="152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21"/>
      <c r="N56" s="121"/>
      <c r="O56" s="121"/>
      <c r="P56" s="121"/>
      <c r="Q56" s="121"/>
      <c r="R56" s="121"/>
      <c r="Y56" s="4">
        <v>53</v>
      </c>
      <c r="Z56" s="31" t="s">
        <v>194</v>
      </c>
      <c r="AA56" s="1">
        <v>4</v>
      </c>
      <c r="AB56" s="11">
        <f t="shared" si="0"/>
        <v>0.10706638115631692</v>
      </c>
      <c r="AC56" s="6"/>
      <c r="AD56" s="2"/>
      <c r="AE56" s="2"/>
      <c r="AH56" s="6"/>
      <c r="AI56" s="6"/>
    </row>
    <row r="57" spans="1:35" x14ac:dyDescent="0.25">
      <c r="A57" s="118"/>
      <c r="B57" s="153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21"/>
      <c r="N57" s="121"/>
      <c r="O57" s="121"/>
      <c r="P57" s="121"/>
      <c r="Q57" s="121"/>
      <c r="R57" s="121"/>
      <c r="Y57" s="4">
        <v>54</v>
      </c>
      <c r="Z57" s="31" t="s">
        <v>95</v>
      </c>
      <c r="AA57" s="1">
        <v>3</v>
      </c>
      <c r="AB57" s="11">
        <f t="shared" si="0"/>
        <v>8.0299785867237683E-2</v>
      </c>
      <c r="AC57" s="6"/>
      <c r="AD57" s="2"/>
      <c r="AE57" s="2"/>
      <c r="AH57" s="6"/>
      <c r="AI57" s="6"/>
    </row>
    <row r="58" spans="1:35" x14ac:dyDescent="0.25">
      <c r="A58" s="25">
        <v>1</v>
      </c>
      <c r="B58" s="26" t="s">
        <v>27</v>
      </c>
      <c r="C58" s="26"/>
      <c r="D58" s="26"/>
      <c r="E58" s="26"/>
      <c r="F58" s="26"/>
      <c r="G58" s="25"/>
      <c r="H58" s="27"/>
      <c r="I58" s="25"/>
      <c r="J58" s="27"/>
      <c r="K58" s="25"/>
      <c r="L58" s="27"/>
      <c r="M58" s="25"/>
      <c r="N58" s="27"/>
      <c r="O58" s="25"/>
      <c r="P58" s="27"/>
      <c r="Q58" s="25"/>
      <c r="R58" s="27"/>
      <c r="Y58" s="4">
        <v>55</v>
      </c>
      <c r="Z58" s="31" t="s">
        <v>88</v>
      </c>
      <c r="AA58" s="1">
        <v>7</v>
      </c>
      <c r="AB58" s="11">
        <f t="shared" si="0"/>
        <v>0.1873661670235546</v>
      </c>
      <c r="AC58" s="6"/>
      <c r="AD58" s="2"/>
      <c r="AE58" s="2"/>
      <c r="AH58" s="6"/>
      <c r="AI58" s="6"/>
    </row>
    <row r="59" spans="1:35" x14ac:dyDescent="0.25">
      <c r="A59" s="25">
        <v>2</v>
      </c>
      <c r="B59" s="26" t="s">
        <v>28</v>
      </c>
      <c r="C59" s="26"/>
      <c r="D59" s="26"/>
      <c r="E59" s="26"/>
      <c r="F59" s="26"/>
      <c r="G59" s="25"/>
      <c r="H59" s="27"/>
      <c r="I59" s="25"/>
      <c r="J59" s="27"/>
      <c r="K59" s="25"/>
      <c r="L59" s="27"/>
      <c r="M59" s="25"/>
      <c r="N59" s="27"/>
      <c r="O59" s="25"/>
      <c r="P59" s="27"/>
      <c r="Q59" s="25"/>
      <c r="R59" s="27"/>
      <c r="Y59" s="4">
        <v>56</v>
      </c>
      <c r="Z59" s="31" t="s">
        <v>98</v>
      </c>
      <c r="AA59" s="1">
        <v>10</v>
      </c>
      <c r="AB59" s="11">
        <f t="shared" si="0"/>
        <v>0.26766595289079226</v>
      </c>
      <c r="AC59" s="6"/>
      <c r="AD59" s="2"/>
      <c r="AE59" s="2"/>
      <c r="AH59" s="6"/>
      <c r="AI59" s="6"/>
    </row>
    <row r="60" spans="1:35" x14ac:dyDescent="0.25">
      <c r="A60" s="25">
        <v>3</v>
      </c>
      <c r="B60" s="26" t="s">
        <v>85</v>
      </c>
      <c r="C60" s="26"/>
      <c r="D60" s="26"/>
      <c r="E60" s="26"/>
      <c r="F60" s="29"/>
      <c r="G60" s="25">
        <v>210</v>
      </c>
      <c r="H60" s="27">
        <f>G60/$I$53*100</f>
        <v>88.60759493670885</v>
      </c>
      <c r="I60" s="25"/>
      <c r="J60" s="27"/>
      <c r="K60" s="25"/>
      <c r="L60" s="27"/>
      <c r="M60" s="25"/>
      <c r="N60" s="27"/>
      <c r="O60" s="25"/>
      <c r="P60" s="27"/>
      <c r="Q60" s="25"/>
      <c r="R60" s="27"/>
      <c r="Y60" s="4">
        <v>57</v>
      </c>
      <c r="Z60" s="31" t="s">
        <v>97</v>
      </c>
      <c r="AA60" s="1">
        <v>5</v>
      </c>
      <c r="AB60" s="11">
        <f t="shared" si="0"/>
        <v>0.13383297644539613</v>
      </c>
      <c r="AC60" s="6"/>
      <c r="AD60" s="2"/>
      <c r="AE60" s="2"/>
      <c r="AH60" s="6"/>
      <c r="AI60" s="6"/>
    </row>
    <row r="61" spans="1:35" x14ac:dyDescent="0.25">
      <c r="A61" s="25">
        <v>4</v>
      </c>
      <c r="B61" s="26" t="s">
        <v>29</v>
      </c>
      <c r="C61" s="26"/>
      <c r="D61" s="26"/>
      <c r="E61" s="26"/>
      <c r="F61" s="26"/>
      <c r="G61" s="25"/>
      <c r="H61" s="27"/>
      <c r="I61" s="25">
        <v>3</v>
      </c>
      <c r="J61" s="27">
        <f>I61/$I$53*100</f>
        <v>1.2658227848101267</v>
      </c>
      <c r="K61" s="25"/>
      <c r="L61" s="27"/>
      <c r="M61" s="25"/>
      <c r="N61" s="27"/>
      <c r="O61" s="25"/>
      <c r="P61" s="27"/>
      <c r="Q61" s="25"/>
      <c r="R61" s="27"/>
      <c r="Y61" s="4">
        <v>58</v>
      </c>
      <c r="Z61" s="31" t="s">
        <v>94</v>
      </c>
      <c r="AA61" s="1">
        <v>8</v>
      </c>
      <c r="AB61" s="11">
        <f t="shared" si="0"/>
        <v>0.21413276231263384</v>
      </c>
      <c r="AC61" s="6"/>
      <c r="AD61" s="2"/>
      <c r="AE61" s="2"/>
      <c r="AH61" s="6"/>
      <c r="AI61" s="6"/>
    </row>
    <row r="62" spans="1:35" x14ac:dyDescent="0.25">
      <c r="A62" s="25">
        <v>5</v>
      </c>
      <c r="B62" s="26" t="s">
        <v>30</v>
      </c>
      <c r="C62" s="26"/>
      <c r="D62" s="26"/>
      <c r="E62" s="26"/>
      <c r="F62" s="26"/>
      <c r="G62" s="25"/>
      <c r="H62" s="27"/>
      <c r="I62" s="25"/>
      <c r="J62" s="27"/>
      <c r="K62" s="25"/>
      <c r="L62" s="27"/>
      <c r="M62" s="25"/>
      <c r="N62" s="27"/>
      <c r="O62" s="25"/>
      <c r="P62" s="27"/>
      <c r="Q62" s="25"/>
      <c r="R62" s="27"/>
      <c r="Y62" s="4">
        <v>59</v>
      </c>
      <c r="Z62" s="31" t="s">
        <v>90</v>
      </c>
      <c r="AA62" s="1">
        <v>8</v>
      </c>
      <c r="AB62" s="11">
        <f t="shared" si="0"/>
        <v>0.21413276231263384</v>
      </c>
      <c r="AC62" s="6"/>
      <c r="AD62" s="2"/>
      <c r="AE62" s="2"/>
      <c r="AH62" s="6"/>
      <c r="AI62" s="6"/>
    </row>
    <row r="63" spans="1:35" x14ac:dyDescent="0.25">
      <c r="A63" s="25">
        <v>6</v>
      </c>
      <c r="B63" s="26" t="s">
        <v>31</v>
      </c>
      <c r="C63" s="26"/>
      <c r="D63" s="26"/>
      <c r="E63" s="26"/>
      <c r="F63" s="26"/>
      <c r="G63" s="25"/>
      <c r="H63" s="27"/>
      <c r="I63" s="25"/>
      <c r="J63" s="27"/>
      <c r="K63" s="25"/>
      <c r="L63" s="27"/>
      <c r="M63" s="25"/>
      <c r="N63" s="27"/>
      <c r="O63" s="25"/>
      <c r="P63" s="27"/>
      <c r="Q63" s="25"/>
      <c r="R63" s="27"/>
      <c r="Y63" s="4">
        <v>60</v>
      </c>
      <c r="Z63" s="31" t="s">
        <v>96</v>
      </c>
      <c r="AA63" s="1">
        <v>5</v>
      </c>
      <c r="AB63" s="11">
        <f t="shared" si="0"/>
        <v>0.13383297644539613</v>
      </c>
      <c r="AC63" s="6"/>
      <c r="AD63" s="2"/>
      <c r="AE63" s="2"/>
      <c r="AH63" s="6"/>
      <c r="AI63" s="6"/>
    </row>
    <row r="64" spans="1:35" x14ac:dyDescent="0.25">
      <c r="A64" s="25">
        <v>7</v>
      </c>
      <c r="B64" s="26" t="s">
        <v>32</v>
      </c>
      <c r="C64" s="26"/>
      <c r="D64" s="26"/>
      <c r="E64" s="26"/>
      <c r="F64" s="26"/>
      <c r="G64" s="25"/>
      <c r="H64" s="27"/>
      <c r="I64" s="25"/>
      <c r="J64" s="27"/>
      <c r="K64" s="25"/>
      <c r="L64" s="27"/>
      <c r="M64" s="25">
        <v>24</v>
      </c>
      <c r="N64" s="27">
        <f>M64/$I$53*100</f>
        <v>10.126582278481013</v>
      </c>
      <c r="O64" s="25"/>
      <c r="P64" s="27"/>
      <c r="Q64" s="25"/>
      <c r="R64" s="27"/>
      <c r="Y64" s="4">
        <v>61</v>
      </c>
      <c r="Z64" s="31" t="s">
        <v>89</v>
      </c>
      <c r="AA64" s="1">
        <v>11</v>
      </c>
      <c r="AB64" s="11">
        <f t="shared" si="0"/>
        <v>0.29443254817987152</v>
      </c>
      <c r="AC64" s="6"/>
      <c r="AD64" s="2"/>
      <c r="AE64" s="2"/>
      <c r="AH64" s="6"/>
      <c r="AI64" s="6"/>
    </row>
    <row r="65" spans="1:35" x14ac:dyDescent="0.25">
      <c r="A65" s="25">
        <v>8</v>
      </c>
      <c r="B65" s="26" t="s">
        <v>33</v>
      </c>
      <c r="C65" s="26"/>
      <c r="D65" s="26"/>
      <c r="E65" s="26"/>
      <c r="F65" s="26"/>
      <c r="G65" s="25"/>
      <c r="H65" s="27"/>
      <c r="I65" s="25"/>
      <c r="J65" s="27"/>
      <c r="K65" s="25"/>
      <c r="L65" s="27"/>
      <c r="M65" s="25"/>
      <c r="N65" s="27"/>
      <c r="O65" s="25"/>
      <c r="P65" s="27"/>
      <c r="Q65" s="25"/>
      <c r="R65" s="27"/>
      <c r="Y65" s="4">
        <v>62</v>
      </c>
      <c r="Z65" s="31" t="s">
        <v>92</v>
      </c>
      <c r="AA65" s="1">
        <v>8</v>
      </c>
      <c r="AB65" s="11">
        <f t="shared" si="0"/>
        <v>0.21413276231263384</v>
      </c>
      <c r="AC65" s="6"/>
      <c r="AD65" s="2"/>
      <c r="AE65" s="2"/>
      <c r="AH65" s="6"/>
      <c r="AI65" s="6"/>
    </row>
    <row r="66" spans="1:35" x14ac:dyDescent="0.25">
      <c r="A66" s="25">
        <v>9</v>
      </c>
      <c r="B66" s="26" t="s">
        <v>2</v>
      </c>
      <c r="C66" s="26"/>
      <c r="D66" s="26"/>
      <c r="E66" s="26"/>
      <c r="F66" s="26"/>
      <c r="G66" s="25"/>
      <c r="H66" s="27"/>
      <c r="I66" s="25"/>
      <c r="J66" s="27"/>
      <c r="K66" s="25"/>
      <c r="L66" s="27"/>
      <c r="M66" s="25"/>
      <c r="N66" s="27"/>
      <c r="O66" s="25"/>
      <c r="P66" s="27"/>
      <c r="Q66" s="25"/>
      <c r="R66" s="27"/>
      <c r="Y66" s="4">
        <v>63</v>
      </c>
      <c r="Z66" s="31" t="s">
        <v>91</v>
      </c>
      <c r="AA66" s="1">
        <v>5</v>
      </c>
      <c r="AB66" s="11">
        <f t="shared" si="0"/>
        <v>0.13383297644539613</v>
      </c>
      <c r="AC66" s="6"/>
      <c r="AD66" s="2"/>
      <c r="AE66" s="2"/>
      <c r="AH66" s="6"/>
      <c r="AI66" s="6"/>
    </row>
    <row r="67" spans="1:35" ht="11" x14ac:dyDescent="0.25">
      <c r="A67" s="119" t="s">
        <v>3</v>
      </c>
      <c r="B67" s="120"/>
      <c r="C67" s="28"/>
      <c r="D67" s="28"/>
      <c r="E67" s="28"/>
      <c r="F67" s="30"/>
      <c r="G67" s="28">
        <f>SUM(G60:G66)</f>
        <v>210</v>
      </c>
      <c r="H67" s="30">
        <f t="shared" ref="H67:N67" si="25">SUM(H60:H66)</f>
        <v>88.60759493670885</v>
      </c>
      <c r="I67" s="28">
        <f t="shared" si="25"/>
        <v>3</v>
      </c>
      <c r="J67" s="30">
        <f t="shared" si="25"/>
        <v>1.2658227848101267</v>
      </c>
      <c r="K67" s="28"/>
      <c r="L67" s="28"/>
      <c r="M67" s="28">
        <f t="shared" si="25"/>
        <v>24</v>
      </c>
      <c r="N67" s="30">
        <f t="shared" si="25"/>
        <v>10.126582278481013</v>
      </c>
      <c r="O67" s="28"/>
      <c r="P67" s="28"/>
      <c r="Q67" s="28"/>
      <c r="R67" s="28"/>
      <c r="Y67" s="4">
        <v>64</v>
      </c>
      <c r="Z67" s="31" t="s">
        <v>196</v>
      </c>
      <c r="AA67" s="1">
        <v>51</v>
      </c>
      <c r="AB67" s="11">
        <f t="shared" si="0"/>
        <v>1.3650963597430408</v>
      </c>
      <c r="AC67" s="6"/>
      <c r="AD67" s="2"/>
      <c r="AE67" s="2"/>
      <c r="AH67" s="6"/>
      <c r="AI67" s="6"/>
    </row>
    <row r="68" spans="1:35" x14ac:dyDescent="0.25">
      <c r="A68" s="2" t="s">
        <v>142</v>
      </c>
      <c r="Y68" s="4">
        <v>65</v>
      </c>
      <c r="Z68" s="31" t="s">
        <v>104</v>
      </c>
      <c r="AA68" s="1">
        <v>5</v>
      </c>
      <c r="AB68" s="11">
        <f t="shared" si="0"/>
        <v>0.13383297644539613</v>
      </c>
    </row>
    <row r="69" spans="1:35" x14ac:dyDescent="0.25">
      <c r="Y69" s="4">
        <v>66</v>
      </c>
      <c r="Z69" s="31" t="s">
        <v>99</v>
      </c>
      <c r="AA69" s="1">
        <v>4</v>
      </c>
      <c r="AB69" s="11">
        <f t="shared" ref="AB69:AB75" si="26">AA69/$AA$75*100</f>
        <v>0.10706638115631692</v>
      </c>
    </row>
    <row r="70" spans="1:35" x14ac:dyDescent="0.25">
      <c r="Y70" s="4">
        <v>67</v>
      </c>
      <c r="Z70" s="31" t="s">
        <v>65</v>
      </c>
      <c r="AA70" s="1">
        <v>28</v>
      </c>
      <c r="AB70" s="11">
        <f t="shared" si="26"/>
        <v>0.74946466809421841</v>
      </c>
    </row>
    <row r="71" spans="1:35" x14ac:dyDescent="0.25">
      <c r="Y71" s="4">
        <v>68</v>
      </c>
      <c r="Z71" s="31" t="s">
        <v>103</v>
      </c>
      <c r="AA71" s="1">
        <v>2</v>
      </c>
      <c r="AB71" s="11">
        <f t="shared" si="26"/>
        <v>5.353319057815846E-2</v>
      </c>
    </row>
    <row r="72" spans="1:35" x14ac:dyDescent="0.25">
      <c r="Y72" s="4">
        <v>69</v>
      </c>
      <c r="Z72" s="31" t="s">
        <v>201</v>
      </c>
      <c r="AA72" s="1">
        <v>277</v>
      </c>
      <c r="AB72" s="11">
        <f t="shared" si="26"/>
        <v>7.4143468950749467</v>
      </c>
    </row>
    <row r="73" spans="1:35" x14ac:dyDescent="0.25">
      <c r="Y73" s="4">
        <v>70</v>
      </c>
      <c r="Z73" s="1" t="s">
        <v>100</v>
      </c>
      <c r="AA73" s="94">
        <v>1391</v>
      </c>
      <c r="AB73" s="11">
        <f t="shared" si="26"/>
        <v>37.232334047109205</v>
      </c>
    </row>
    <row r="74" spans="1:35" x14ac:dyDescent="0.25">
      <c r="Y74" s="4">
        <v>71</v>
      </c>
      <c r="Z74" s="1" t="s">
        <v>101</v>
      </c>
      <c r="AA74" s="94">
        <v>425</v>
      </c>
      <c r="AB74" s="11">
        <f t="shared" si="26"/>
        <v>11.375802997858672</v>
      </c>
    </row>
    <row r="75" spans="1:35" ht="11" x14ac:dyDescent="0.25">
      <c r="Y75" s="102" t="s">
        <v>3</v>
      </c>
      <c r="Z75" s="102"/>
      <c r="AA75" s="95">
        <f>SUM(AA4:AA74)</f>
        <v>3736</v>
      </c>
      <c r="AB75" s="11">
        <f t="shared" si="26"/>
        <v>100</v>
      </c>
    </row>
    <row r="76" spans="1:35" ht="13" x14ac:dyDescent="0.3">
      <c r="Y76" s="51" t="s">
        <v>213</v>
      </c>
      <c r="Z76" s="96"/>
      <c r="AA76" s="2"/>
    </row>
    <row r="77" spans="1:35" x14ac:dyDescent="0.25">
      <c r="Z77" s="96"/>
      <c r="AA77" s="2"/>
    </row>
    <row r="78" spans="1:35" x14ac:dyDescent="0.25">
      <c r="Z78" s="96"/>
      <c r="AA78" s="2"/>
    </row>
    <row r="79" spans="1:35" x14ac:dyDescent="0.25">
      <c r="Z79" s="96"/>
      <c r="AA79" s="2"/>
    </row>
    <row r="80" spans="1:35" x14ac:dyDescent="0.25">
      <c r="Z80" s="96"/>
      <c r="AA80" s="2"/>
    </row>
    <row r="81" spans="26:27" x14ac:dyDescent="0.25">
      <c r="Z81" s="96"/>
      <c r="AA81" s="2"/>
    </row>
    <row r="82" spans="26:27" x14ac:dyDescent="0.25">
      <c r="Z82" s="96"/>
      <c r="AA82" s="2"/>
    </row>
    <row r="83" spans="26:27" x14ac:dyDescent="0.25">
      <c r="Z83" s="96"/>
      <c r="AA83" s="2"/>
    </row>
    <row r="84" spans="26:27" x14ac:dyDescent="0.25">
      <c r="Z84" s="96"/>
      <c r="AA84" s="2"/>
    </row>
    <row r="85" spans="26:27" x14ac:dyDescent="0.25">
      <c r="Z85" s="96"/>
      <c r="AA85" s="2"/>
    </row>
    <row r="86" spans="26:27" x14ac:dyDescent="0.25">
      <c r="Z86" s="96"/>
      <c r="AA86" s="2"/>
    </row>
    <row r="87" spans="26:27" x14ac:dyDescent="0.25">
      <c r="Z87" s="96"/>
      <c r="AA87" s="2"/>
    </row>
    <row r="88" spans="26:27" x14ac:dyDescent="0.25">
      <c r="Z88" s="96"/>
      <c r="AA88" s="2"/>
    </row>
    <row r="89" spans="26:27" x14ac:dyDescent="0.25">
      <c r="Z89" s="96"/>
      <c r="AA89" s="2"/>
    </row>
    <row r="90" spans="26:27" x14ac:dyDescent="0.25">
      <c r="Z90" s="96"/>
      <c r="AA90" s="2"/>
    </row>
    <row r="91" spans="26:27" x14ac:dyDescent="0.25">
      <c r="Z91" s="96"/>
      <c r="AA91" s="2"/>
    </row>
    <row r="92" spans="26:27" x14ac:dyDescent="0.25">
      <c r="Z92" s="96"/>
      <c r="AA92" s="2"/>
    </row>
    <row r="93" spans="26:27" x14ac:dyDescent="0.25">
      <c r="Z93" s="96"/>
      <c r="AA93" s="2"/>
    </row>
    <row r="94" spans="26:27" x14ac:dyDescent="0.25">
      <c r="Z94" s="96"/>
      <c r="AA94" s="2"/>
    </row>
    <row r="95" spans="26:27" x14ac:dyDescent="0.25">
      <c r="Z95" s="96"/>
      <c r="AA95" s="2"/>
    </row>
    <row r="96" spans="26:27" x14ac:dyDescent="0.25">
      <c r="Z96" s="96"/>
      <c r="AA96" s="2"/>
    </row>
    <row r="97" spans="26:27" x14ac:dyDescent="0.25">
      <c r="Z97" s="96"/>
      <c r="AA97" s="2"/>
    </row>
    <row r="98" spans="26:27" x14ac:dyDescent="0.25">
      <c r="Z98" s="96"/>
      <c r="AA98" s="2"/>
    </row>
  </sheetData>
  <mergeCells count="69">
    <mergeCell ref="Y75:Z75"/>
    <mergeCell ref="A67:B6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55:A57"/>
    <mergeCell ref="B55:B57"/>
    <mergeCell ref="B48:F48"/>
    <mergeCell ref="G48:H48"/>
    <mergeCell ref="I48:J48"/>
    <mergeCell ref="C55:C57"/>
    <mergeCell ref="D55:D57"/>
    <mergeCell ref="E55:E57"/>
    <mergeCell ref="F55:F57"/>
    <mergeCell ref="B46:F46"/>
    <mergeCell ref="G46:H46"/>
    <mergeCell ref="I46:J46"/>
    <mergeCell ref="G47:H47"/>
    <mergeCell ref="I47:J47"/>
    <mergeCell ref="B47:F47"/>
    <mergeCell ref="A27:B27"/>
    <mergeCell ref="A28:B28"/>
    <mergeCell ref="P22:P24"/>
    <mergeCell ref="B45:F45"/>
    <mergeCell ref="G45:H45"/>
    <mergeCell ref="I45:J45"/>
    <mergeCell ref="A16:B16"/>
    <mergeCell ref="N16:O16"/>
    <mergeCell ref="A21:B21"/>
    <mergeCell ref="N22:N24"/>
    <mergeCell ref="O22:O24"/>
    <mergeCell ref="S5:S6"/>
    <mergeCell ref="T5:U5"/>
    <mergeCell ref="V5:V6"/>
    <mergeCell ref="W5:W6"/>
    <mergeCell ref="N34:O34"/>
    <mergeCell ref="Q22:Q24"/>
    <mergeCell ref="R22:R24"/>
    <mergeCell ref="S22:S24"/>
    <mergeCell ref="B4:B6"/>
    <mergeCell ref="E4:H4"/>
    <mergeCell ref="I4:L4"/>
    <mergeCell ref="N4:N6"/>
    <mergeCell ref="R5:R6"/>
    <mergeCell ref="AF1:AG1"/>
    <mergeCell ref="Y2:Y3"/>
    <mergeCell ref="Z2:Z3"/>
    <mergeCell ref="AA2:AB2"/>
    <mergeCell ref="A11:B11"/>
    <mergeCell ref="O4:O6"/>
    <mergeCell ref="P4:S4"/>
    <mergeCell ref="T4:W4"/>
    <mergeCell ref="E5:F5"/>
    <mergeCell ref="G5:G6"/>
    <mergeCell ref="H5:H6"/>
    <mergeCell ref="I5:J5"/>
    <mergeCell ref="K5:K6"/>
    <mergeCell ref="L5:L6"/>
    <mergeCell ref="P5:Q5"/>
    <mergeCell ref="A4:A6"/>
  </mergeCells>
  <pageMargins left="0.70866141732283472" right="0.70866141732283472" top="0.74803149606299213" bottom="0.74803149606299213" header="0.31496062992125984" footer="0.31496062992125984"/>
  <pageSetup paperSize="5" scale="82" orientation="landscape" horizontalDpi="4294967293" r:id="rId1"/>
  <colBreaks count="1" manualBreakCount="1">
    <brk id="24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2"/>
  <sheetViews>
    <sheetView view="pageBreakPreview" topLeftCell="A40" zoomScale="51" zoomScaleNormal="100" zoomScaleSheetLayoutView="100" workbookViewId="0">
      <selection activeCell="E25" sqref="E25:F26"/>
    </sheetView>
  </sheetViews>
  <sheetFormatPr defaultRowHeight="14.5" x14ac:dyDescent="0.35"/>
  <cols>
    <col min="1" max="1" width="4" customWidth="1"/>
    <col min="2" max="4" width="8.81640625" customWidth="1"/>
    <col min="5" max="6" width="7" customWidth="1"/>
    <col min="7" max="7" width="7.1796875" customWidth="1"/>
    <col min="8" max="8" width="8.453125" customWidth="1"/>
    <col min="9" max="9" width="7.453125" customWidth="1"/>
    <col min="10" max="10" width="7.26953125" customWidth="1"/>
    <col min="11" max="11" width="7.1796875" customWidth="1"/>
    <col min="12" max="12" width="6.453125" customWidth="1"/>
    <col min="13" max="13" width="9.26953125" customWidth="1"/>
    <col min="14" max="14" width="6.26953125" customWidth="1"/>
    <col min="15" max="15" width="9.81640625" customWidth="1"/>
    <col min="16" max="16" width="6.7265625" customWidth="1"/>
    <col min="17" max="17" width="6.81640625" customWidth="1"/>
    <col min="18" max="18" width="7.1796875" customWidth="1"/>
    <col min="19" max="19" width="9.1796875" customWidth="1"/>
    <col min="20" max="20" width="7.26953125" customWidth="1"/>
    <col min="21" max="21" width="7.54296875" customWidth="1"/>
    <col min="22" max="22" width="7.1796875" customWidth="1"/>
    <col min="23" max="23" width="6.7265625" customWidth="1"/>
    <col min="24" max="24" width="9.54296875" customWidth="1"/>
    <col min="25" max="25" width="3.81640625" style="2" customWidth="1"/>
    <col min="26" max="26" width="56.1796875" style="2" customWidth="1"/>
    <col min="27" max="27" width="7.54296875" style="6" bestFit="1" customWidth="1"/>
    <col min="28" max="28" width="6.54296875" style="6" customWidth="1"/>
    <col min="29" max="29" width="4.81640625" customWidth="1"/>
    <col min="30" max="30" width="33" customWidth="1"/>
    <col min="31" max="31" width="13" style="9" customWidth="1"/>
    <col min="32" max="32" width="15" style="9" customWidth="1"/>
    <col min="33" max="33" width="7.54296875" style="9" bestFit="1" customWidth="1"/>
    <col min="34" max="34" width="7.81640625" style="9" customWidth="1"/>
  </cols>
  <sheetData>
    <row r="1" spans="1:34" x14ac:dyDescent="0.35">
      <c r="A1" s="5" t="s">
        <v>82</v>
      </c>
      <c r="Y1" s="2" t="s">
        <v>154</v>
      </c>
      <c r="AG1" s="101"/>
      <c r="AH1" s="101"/>
    </row>
    <row r="2" spans="1:34" x14ac:dyDescent="0.35">
      <c r="Y2" s="102" t="s">
        <v>0</v>
      </c>
      <c r="Z2" s="103" t="s">
        <v>86</v>
      </c>
      <c r="AA2" s="102" t="s">
        <v>34</v>
      </c>
      <c r="AB2" s="102"/>
      <c r="AG2" s="8"/>
      <c r="AH2" s="8"/>
    </row>
    <row r="3" spans="1:34" x14ac:dyDescent="0.35">
      <c r="A3" s="2" t="s">
        <v>155</v>
      </c>
      <c r="B3" s="2"/>
      <c r="C3" s="2"/>
      <c r="D3" s="2"/>
      <c r="E3" s="2"/>
      <c r="F3" s="2"/>
      <c r="G3" s="2"/>
      <c r="H3" s="2"/>
      <c r="I3" s="2"/>
      <c r="K3" s="44">
        <f>G28+K28</f>
        <v>3534</v>
      </c>
      <c r="N3" s="2" t="s">
        <v>153</v>
      </c>
      <c r="O3" s="2"/>
      <c r="P3" s="2"/>
      <c r="Q3" s="2"/>
      <c r="R3" s="2"/>
      <c r="S3" s="2"/>
      <c r="Y3" s="102"/>
      <c r="Z3" s="104"/>
      <c r="AA3" s="7" t="s">
        <v>1</v>
      </c>
      <c r="AB3" s="7" t="s">
        <v>6</v>
      </c>
      <c r="AG3" s="6"/>
      <c r="AH3" s="6"/>
    </row>
    <row r="4" spans="1:34" x14ac:dyDescent="0.35">
      <c r="A4" s="102" t="s">
        <v>0</v>
      </c>
      <c r="B4" s="106" t="s">
        <v>7</v>
      </c>
      <c r="C4" s="20"/>
      <c r="D4" s="20"/>
      <c r="E4" s="102" t="s">
        <v>83</v>
      </c>
      <c r="F4" s="102"/>
      <c r="G4" s="102"/>
      <c r="H4" s="102"/>
      <c r="I4" s="102" t="s">
        <v>84</v>
      </c>
      <c r="J4" s="102"/>
      <c r="K4" s="102"/>
      <c r="L4" s="102"/>
      <c r="N4" s="102" t="s">
        <v>0</v>
      </c>
      <c r="O4" s="106" t="s">
        <v>26</v>
      </c>
      <c r="P4" s="102" t="s">
        <v>83</v>
      </c>
      <c r="Q4" s="102"/>
      <c r="R4" s="102"/>
      <c r="S4" s="102"/>
      <c r="T4" s="102" t="s">
        <v>84</v>
      </c>
      <c r="U4" s="102"/>
      <c r="V4" s="102"/>
      <c r="W4" s="102"/>
      <c r="X4" s="8"/>
      <c r="Y4" s="4">
        <v>1</v>
      </c>
      <c r="Z4" s="31" t="s">
        <v>161</v>
      </c>
      <c r="AA4" s="1">
        <v>21</v>
      </c>
      <c r="AB4" s="11">
        <f>AA4/$AA$72*100</f>
        <v>0.59422750424448212</v>
      </c>
      <c r="AG4" s="6"/>
      <c r="AH4" s="6"/>
    </row>
    <row r="5" spans="1:34" ht="15" customHeight="1" x14ac:dyDescent="0.35">
      <c r="A5" s="102"/>
      <c r="B5" s="106"/>
      <c r="C5" s="20"/>
      <c r="D5" s="20"/>
      <c r="E5" s="102" t="s">
        <v>8</v>
      </c>
      <c r="F5" s="102"/>
      <c r="G5" s="102" t="s">
        <v>1</v>
      </c>
      <c r="H5" s="102" t="s">
        <v>6</v>
      </c>
      <c r="I5" s="102" t="s">
        <v>8</v>
      </c>
      <c r="J5" s="102"/>
      <c r="K5" s="102" t="s">
        <v>1</v>
      </c>
      <c r="L5" s="102" t="s">
        <v>6</v>
      </c>
      <c r="N5" s="102"/>
      <c r="O5" s="106"/>
      <c r="P5" s="102" t="s">
        <v>8</v>
      </c>
      <c r="Q5" s="102"/>
      <c r="R5" s="102" t="s">
        <v>1</v>
      </c>
      <c r="S5" s="102" t="s">
        <v>6</v>
      </c>
      <c r="T5" s="102" t="s">
        <v>8</v>
      </c>
      <c r="U5" s="102"/>
      <c r="V5" s="102" t="s">
        <v>1</v>
      </c>
      <c r="W5" s="102" t="s">
        <v>6</v>
      </c>
      <c r="X5" s="8"/>
      <c r="Y5" s="4">
        <v>2</v>
      </c>
      <c r="Z5" s="31" t="s">
        <v>162</v>
      </c>
      <c r="AA5" s="1">
        <v>19</v>
      </c>
      <c r="AB5" s="11">
        <f t="shared" ref="AB5:AB68" si="0">AA5/$AA$72*100</f>
        <v>0.53763440860215062</v>
      </c>
      <c r="AG5" s="6"/>
      <c r="AH5" s="6"/>
    </row>
    <row r="6" spans="1:34" x14ac:dyDescent="0.35">
      <c r="A6" s="102"/>
      <c r="B6" s="106"/>
      <c r="C6" s="20"/>
      <c r="D6" s="20"/>
      <c r="E6" s="7" t="s">
        <v>4</v>
      </c>
      <c r="F6" s="7" t="s">
        <v>5</v>
      </c>
      <c r="G6" s="102"/>
      <c r="H6" s="102"/>
      <c r="I6" s="7" t="s">
        <v>4</v>
      </c>
      <c r="J6" s="7" t="s">
        <v>5</v>
      </c>
      <c r="K6" s="102"/>
      <c r="L6" s="102"/>
      <c r="N6" s="102"/>
      <c r="O6" s="106"/>
      <c r="P6" s="7" t="s">
        <v>4</v>
      </c>
      <c r="Q6" s="7" t="s">
        <v>5</v>
      </c>
      <c r="R6" s="102"/>
      <c r="S6" s="102"/>
      <c r="T6" s="7" t="s">
        <v>4</v>
      </c>
      <c r="U6" s="7" t="s">
        <v>5</v>
      </c>
      <c r="V6" s="102"/>
      <c r="W6" s="102"/>
      <c r="X6" s="8"/>
      <c r="Y6" s="4">
        <v>3</v>
      </c>
      <c r="Z6" s="31" t="s">
        <v>163</v>
      </c>
      <c r="AA6" s="1">
        <v>34</v>
      </c>
      <c r="AB6" s="11">
        <f t="shared" si="0"/>
        <v>0.96208262591963789</v>
      </c>
      <c r="AG6" s="6"/>
      <c r="AH6" s="6"/>
    </row>
    <row r="7" spans="1:34" x14ac:dyDescent="0.35">
      <c r="A7" s="4">
        <v>1</v>
      </c>
      <c r="B7" s="4" t="s">
        <v>9</v>
      </c>
      <c r="C7" s="4"/>
      <c r="D7" s="4"/>
      <c r="E7" s="38">
        <v>1</v>
      </c>
      <c r="F7" s="38"/>
      <c r="G7" s="40">
        <f>SUM(E7:F7)</f>
        <v>1</v>
      </c>
      <c r="H7" s="11">
        <f>G7/$K$3*100</f>
        <v>2.8296547821165818E-2</v>
      </c>
      <c r="I7" s="38"/>
      <c r="J7" s="38"/>
      <c r="K7" s="40">
        <f>SUM(I7:J7)</f>
        <v>0</v>
      </c>
      <c r="L7" s="11">
        <f>K7/$K$3*100</f>
        <v>0</v>
      </c>
      <c r="N7" s="4">
        <v>1</v>
      </c>
      <c r="O7" s="39" t="s">
        <v>2</v>
      </c>
      <c r="P7" s="38">
        <v>48</v>
      </c>
      <c r="Q7" s="38"/>
      <c r="R7" s="32">
        <f>SUM(P7:Q7)</f>
        <v>48</v>
      </c>
      <c r="S7" s="11">
        <f>R7/$K$3*100</f>
        <v>1.3582342954159592</v>
      </c>
      <c r="T7" s="38"/>
      <c r="U7" s="38">
        <v>1</v>
      </c>
      <c r="V7" s="32">
        <f>SUM(T7:U7)</f>
        <v>1</v>
      </c>
      <c r="W7" s="11">
        <f>V7/$K$3*100</f>
        <v>2.8296547821165818E-2</v>
      </c>
      <c r="Y7" s="4">
        <v>4</v>
      </c>
      <c r="Z7" s="31" t="s">
        <v>164</v>
      </c>
      <c r="AA7" s="1">
        <v>17</v>
      </c>
      <c r="AB7" s="11">
        <f t="shared" si="0"/>
        <v>0.48104131295981895</v>
      </c>
      <c r="AG7" s="6"/>
      <c r="AH7" s="6"/>
    </row>
    <row r="8" spans="1:34" x14ac:dyDescent="0.35">
      <c r="A8" s="4">
        <v>2</v>
      </c>
      <c r="B8" s="4" t="s">
        <v>10</v>
      </c>
      <c r="C8" s="4"/>
      <c r="D8" s="4"/>
      <c r="E8" s="38">
        <v>6</v>
      </c>
      <c r="F8" s="38"/>
      <c r="G8" s="40">
        <f t="shared" ref="G8:G26" si="1">SUM(E8:F8)</f>
        <v>6</v>
      </c>
      <c r="H8" s="11">
        <f t="shared" ref="H8:H28" si="2">G8/$K$3*100</f>
        <v>0.1697792869269949</v>
      </c>
      <c r="I8" s="38"/>
      <c r="J8" s="38"/>
      <c r="K8" s="40">
        <f t="shared" ref="K8:K23" si="3">SUM(I8:J8)</f>
        <v>0</v>
      </c>
      <c r="L8" s="11">
        <f t="shared" ref="L8:L28" si="4">K8/$K$3*100</f>
        <v>0</v>
      </c>
      <c r="N8" s="4">
        <v>2</v>
      </c>
      <c r="O8" s="39" t="s">
        <v>33</v>
      </c>
      <c r="P8" s="38">
        <v>24</v>
      </c>
      <c r="Q8" s="38"/>
      <c r="R8" s="32">
        <f t="shared" ref="R8:R15" si="5">SUM(P8:Q8)</f>
        <v>24</v>
      </c>
      <c r="S8" s="11">
        <f t="shared" ref="S8:S16" si="6">R8/$K$3*100</f>
        <v>0.6791171477079796</v>
      </c>
      <c r="T8" s="38"/>
      <c r="U8" s="38">
        <v>2</v>
      </c>
      <c r="V8" s="32">
        <f t="shared" ref="V8:V15" si="7">SUM(T8:U8)</f>
        <v>2</v>
      </c>
      <c r="W8" s="11">
        <f t="shared" ref="W8:W16" si="8">V8/$K$3*100</f>
        <v>5.6593095642331635E-2</v>
      </c>
      <c r="Y8" s="4">
        <v>5</v>
      </c>
      <c r="Z8" s="31" t="s">
        <v>166</v>
      </c>
      <c r="AA8" s="1">
        <v>34</v>
      </c>
      <c r="AB8" s="11">
        <f t="shared" si="0"/>
        <v>0.96208262591963789</v>
      </c>
      <c r="AC8" s="6"/>
      <c r="AD8" s="2"/>
    </row>
    <row r="9" spans="1:34" x14ac:dyDescent="0.35">
      <c r="A9" s="4">
        <v>3</v>
      </c>
      <c r="B9" s="4" t="s">
        <v>11</v>
      </c>
      <c r="C9" s="4"/>
      <c r="D9" s="4"/>
      <c r="E9" s="38">
        <v>29</v>
      </c>
      <c r="F9" s="38">
        <v>1</v>
      </c>
      <c r="G9" s="40">
        <f t="shared" si="1"/>
        <v>30</v>
      </c>
      <c r="H9" s="11">
        <f t="shared" si="2"/>
        <v>0.84889643463497455</v>
      </c>
      <c r="I9" s="38"/>
      <c r="J9" s="38"/>
      <c r="K9" s="40">
        <f t="shared" si="3"/>
        <v>0</v>
      </c>
      <c r="L9" s="11">
        <f t="shared" si="4"/>
        <v>0</v>
      </c>
      <c r="N9" s="4">
        <v>3</v>
      </c>
      <c r="O9" s="39" t="s">
        <v>32</v>
      </c>
      <c r="P9" s="38">
        <v>395</v>
      </c>
      <c r="Q9" s="38">
        <v>200</v>
      </c>
      <c r="R9" s="32">
        <f t="shared" si="5"/>
        <v>595</v>
      </c>
      <c r="S9" s="11">
        <f t="shared" si="6"/>
        <v>16.836445953593664</v>
      </c>
      <c r="T9" s="38">
        <v>156</v>
      </c>
      <c r="U9" s="38">
        <v>175</v>
      </c>
      <c r="V9" s="32">
        <f t="shared" si="7"/>
        <v>331</v>
      </c>
      <c r="W9" s="11">
        <f t="shared" si="8"/>
        <v>9.366157328805885</v>
      </c>
      <c r="Y9" s="4">
        <v>6</v>
      </c>
      <c r="Z9" s="31" t="s">
        <v>60</v>
      </c>
      <c r="AA9" s="1">
        <v>6</v>
      </c>
      <c r="AB9" s="11">
        <f t="shared" si="0"/>
        <v>0.1697792869269949</v>
      </c>
      <c r="AC9" s="6"/>
      <c r="AD9" s="2"/>
      <c r="AE9" s="6"/>
      <c r="AF9" s="6"/>
      <c r="AG9" s="6"/>
      <c r="AH9" s="6"/>
    </row>
    <row r="10" spans="1:34" x14ac:dyDescent="0.35">
      <c r="A10" s="4">
        <v>4</v>
      </c>
      <c r="B10" s="4" t="s">
        <v>12</v>
      </c>
      <c r="C10" s="4"/>
      <c r="D10" s="4"/>
      <c r="E10" s="38">
        <v>16</v>
      </c>
      <c r="F10" s="38">
        <v>0</v>
      </c>
      <c r="G10" s="40">
        <f t="shared" si="1"/>
        <v>16</v>
      </c>
      <c r="H10" s="11">
        <f t="shared" si="2"/>
        <v>0.45274476513865308</v>
      </c>
      <c r="I10" s="38"/>
      <c r="J10" s="38">
        <v>1</v>
      </c>
      <c r="K10" s="40">
        <f t="shared" si="3"/>
        <v>1</v>
      </c>
      <c r="L10" s="11">
        <f t="shared" si="4"/>
        <v>2.8296547821165818E-2</v>
      </c>
      <c r="N10" s="4">
        <v>4</v>
      </c>
      <c r="O10" s="39" t="s">
        <v>156</v>
      </c>
      <c r="P10" s="38">
        <v>4</v>
      </c>
      <c r="Q10" s="38">
        <v>40</v>
      </c>
      <c r="R10" s="32">
        <f t="shared" si="5"/>
        <v>44</v>
      </c>
      <c r="S10" s="11">
        <f t="shared" si="6"/>
        <v>1.245048104131296</v>
      </c>
      <c r="T10" s="38">
        <v>1</v>
      </c>
      <c r="U10" s="38">
        <v>0</v>
      </c>
      <c r="V10" s="32">
        <f t="shared" si="7"/>
        <v>1</v>
      </c>
      <c r="W10" s="11">
        <f t="shared" si="8"/>
        <v>2.8296547821165818E-2</v>
      </c>
      <c r="Y10" s="4">
        <v>7</v>
      </c>
      <c r="Z10" s="31" t="s">
        <v>58</v>
      </c>
      <c r="AA10" s="1">
        <v>8</v>
      </c>
      <c r="AB10" s="11">
        <f t="shared" si="0"/>
        <v>0.22637238256932654</v>
      </c>
      <c r="AC10" s="6"/>
      <c r="AD10" s="2"/>
      <c r="AE10" s="6"/>
      <c r="AF10" s="6"/>
      <c r="AG10" s="6"/>
      <c r="AH10" s="6"/>
    </row>
    <row r="11" spans="1:34" x14ac:dyDescent="0.35">
      <c r="A11" s="105" t="s">
        <v>1</v>
      </c>
      <c r="B11" s="105"/>
      <c r="C11" s="21"/>
      <c r="D11" s="21"/>
      <c r="E11" s="41">
        <f>SUM(E7:E10)</f>
        <v>52</v>
      </c>
      <c r="F11" s="41">
        <f t="shared" ref="F11:K11" si="9">SUM(F7:F10)</f>
        <v>1</v>
      </c>
      <c r="G11" s="41">
        <f t="shared" si="9"/>
        <v>53</v>
      </c>
      <c r="H11" s="43">
        <f t="shared" si="2"/>
        <v>1.4997170345217883</v>
      </c>
      <c r="I11" s="41">
        <f t="shared" si="9"/>
        <v>0</v>
      </c>
      <c r="J11" s="41">
        <f t="shared" si="9"/>
        <v>1</v>
      </c>
      <c r="K11" s="41">
        <f t="shared" si="9"/>
        <v>1</v>
      </c>
      <c r="L11" s="43">
        <f t="shared" si="4"/>
        <v>2.8296547821165818E-2</v>
      </c>
      <c r="N11" s="4">
        <v>5</v>
      </c>
      <c r="O11" s="39" t="s">
        <v>157</v>
      </c>
      <c r="P11" s="38">
        <v>6</v>
      </c>
      <c r="Q11" s="38">
        <v>2</v>
      </c>
      <c r="R11" s="32">
        <f t="shared" si="5"/>
        <v>8</v>
      </c>
      <c r="S11" s="11">
        <f t="shared" si="6"/>
        <v>0.22637238256932654</v>
      </c>
      <c r="T11" s="38">
        <v>24</v>
      </c>
      <c r="U11" s="38">
        <v>36</v>
      </c>
      <c r="V11" s="32">
        <f t="shared" si="7"/>
        <v>60</v>
      </c>
      <c r="W11" s="11">
        <f t="shared" si="8"/>
        <v>1.6977928692699491</v>
      </c>
      <c r="Y11" s="4">
        <v>8</v>
      </c>
      <c r="Z11" s="31" t="s">
        <v>61</v>
      </c>
      <c r="AA11" s="1">
        <v>9</v>
      </c>
      <c r="AB11" s="11">
        <f t="shared" si="0"/>
        <v>0.25466893039049238</v>
      </c>
      <c r="AC11" s="6"/>
      <c r="AD11" s="2"/>
      <c r="AE11" s="6"/>
      <c r="AF11" s="6"/>
      <c r="AG11" s="6"/>
      <c r="AH11" s="6"/>
    </row>
    <row r="12" spans="1:34" x14ac:dyDescent="0.35">
      <c r="A12" s="4">
        <v>1</v>
      </c>
      <c r="B12" s="4" t="s">
        <v>13</v>
      </c>
      <c r="C12" s="4"/>
      <c r="D12" s="4"/>
      <c r="E12" s="38">
        <v>27</v>
      </c>
      <c r="F12" s="38">
        <v>2</v>
      </c>
      <c r="G12" s="40">
        <f t="shared" si="1"/>
        <v>29</v>
      </c>
      <c r="H12" s="11">
        <f t="shared" si="2"/>
        <v>0.82059988681380869</v>
      </c>
      <c r="I12" s="38">
        <v>4</v>
      </c>
      <c r="J12" s="38">
        <v>9</v>
      </c>
      <c r="K12" s="40">
        <f t="shared" si="3"/>
        <v>13</v>
      </c>
      <c r="L12" s="11">
        <f t="shared" si="4"/>
        <v>0.36785512167515566</v>
      </c>
      <c r="N12" s="4">
        <v>6</v>
      </c>
      <c r="O12" s="39" t="s">
        <v>158</v>
      </c>
      <c r="P12" s="38">
        <v>137</v>
      </c>
      <c r="Q12" s="38">
        <v>458</v>
      </c>
      <c r="R12" s="32">
        <f t="shared" si="5"/>
        <v>595</v>
      </c>
      <c r="S12" s="11">
        <f t="shared" si="6"/>
        <v>16.836445953593664</v>
      </c>
      <c r="T12" s="38">
        <v>9</v>
      </c>
      <c r="U12" s="38">
        <v>14</v>
      </c>
      <c r="V12" s="32">
        <f t="shared" si="7"/>
        <v>23</v>
      </c>
      <c r="W12" s="11">
        <f t="shared" si="8"/>
        <v>0.65082059988681384</v>
      </c>
      <c r="Y12" s="4">
        <v>9</v>
      </c>
      <c r="Z12" s="31" t="s">
        <v>62</v>
      </c>
      <c r="AA12" s="1">
        <v>9</v>
      </c>
      <c r="AB12" s="11">
        <f t="shared" si="0"/>
        <v>0.25466893039049238</v>
      </c>
      <c r="AC12" s="6"/>
      <c r="AD12" s="2"/>
      <c r="AE12" s="6"/>
      <c r="AF12" s="6"/>
      <c r="AG12" s="6"/>
      <c r="AH12" s="6"/>
    </row>
    <row r="13" spans="1:34" x14ac:dyDescent="0.35">
      <c r="A13" s="4">
        <v>2</v>
      </c>
      <c r="B13" s="4" t="s">
        <v>14</v>
      </c>
      <c r="C13" s="4"/>
      <c r="D13" s="4"/>
      <c r="E13" s="38">
        <v>56</v>
      </c>
      <c r="F13" s="38">
        <v>24</v>
      </c>
      <c r="G13" s="40">
        <f t="shared" si="1"/>
        <v>80</v>
      </c>
      <c r="H13" s="11">
        <f t="shared" si="2"/>
        <v>2.2637238256932655</v>
      </c>
      <c r="I13" s="38">
        <v>10</v>
      </c>
      <c r="J13" s="38">
        <v>10</v>
      </c>
      <c r="K13" s="40">
        <f t="shared" si="3"/>
        <v>20</v>
      </c>
      <c r="L13" s="11">
        <f t="shared" si="4"/>
        <v>0.56593095642331637</v>
      </c>
      <c r="N13" s="4">
        <v>7</v>
      </c>
      <c r="O13" s="39" t="s">
        <v>159</v>
      </c>
      <c r="P13" s="38">
        <v>414</v>
      </c>
      <c r="Q13" s="38">
        <v>411</v>
      </c>
      <c r="R13" s="32">
        <f t="shared" si="5"/>
        <v>825</v>
      </c>
      <c r="S13" s="11">
        <f t="shared" si="6"/>
        <v>23.344651952461799</v>
      </c>
      <c r="T13" s="38">
        <v>319</v>
      </c>
      <c r="U13" s="38">
        <v>603</v>
      </c>
      <c r="V13" s="32">
        <f t="shared" si="7"/>
        <v>922</v>
      </c>
      <c r="W13" s="11">
        <f t="shared" si="8"/>
        <v>26.089417091114885</v>
      </c>
      <c r="Y13" s="4">
        <v>10</v>
      </c>
      <c r="Z13" s="31" t="s">
        <v>57</v>
      </c>
      <c r="AA13" s="1">
        <v>9</v>
      </c>
      <c r="AB13" s="11">
        <f t="shared" si="0"/>
        <v>0.25466893039049238</v>
      </c>
      <c r="AC13" s="6"/>
      <c r="AD13" s="2"/>
      <c r="AE13" s="6"/>
      <c r="AF13" s="6"/>
      <c r="AG13" s="6"/>
      <c r="AH13" s="6"/>
    </row>
    <row r="14" spans="1:34" x14ac:dyDescent="0.35">
      <c r="A14" s="4">
        <v>3</v>
      </c>
      <c r="B14" s="4" t="s">
        <v>15</v>
      </c>
      <c r="C14" s="4"/>
      <c r="D14" s="4"/>
      <c r="E14" s="38">
        <v>92</v>
      </c>
      <c r="F14" s="38">
        <v>110</v>
      </c>
      <c r="G14" s="40">
        <f t="shared" si="1"/>
        <v>202</v>
      </c>
      <c r="H14" s="11">
        <f t="shared" si="2"/>
        <v>5.7159026598754954</v>
      </c>
      <c r="I14" s="38">
        <v>4</v>
      </c>
      <c r="J14" s="38">
        <v>27</v>
      </c>
      <c r="K14" s="40">
        <f t="shared" si="3"/>
        <v>31</v>
      </c>
      <c r="L14" s="11">
        <f t="shared" si="4"/>
        <v>0.8771929824561403</v>
      </c>
      <c r="N14" s="4">
        <v>8</v>
      </c>
      <c r="O14" s="39" t="s">
        <v>28</v>
      </c>
      <c r="P14" s="38">
        <v>22</v>
      </c>
      <c r="Q14" s="38">
        <v>29</v>
      </c>
      <c r="R14" s="32">
        <f t="shared" si="5"/>
        <v>51</v>
      </c>
      <c r="S14" s="11">
        <f t="shared" si="6"/>
        <v>1.4431239388794566</v>
      </c>
      <c r="T14" s="38">
        <v>2</v>
      </c>
      <c r="U14" s="38">
        <v>1</v>
      </c>
      <c r="V14" s="32">
        <f t="shared" si="7"/>
        <v>3</v>
      </c>
      <c r="W14" s="11">
        <f t="shared" si="8"/>
        <v>8.4889643463497449E-2</v>
      </c>
      <c r="Y14" s="4">
        <v>11</v>
      </c>
      <c r="Z14" s="31" t="s">
        <v>64</v>
      </c>
      <c r="AA14" s="1">
        <v>7</v>
      </c>
      <c r="AB14" s="11">
        <f t="shared" si="0"/>
        <v>0.19807583474816073</v>
      </c>
      <c r="AC14" s="6"/>
      <c r="AD14" s="2"/>
      <c r="AE14" s="6"/>
      <c r="AF14" s="6"/>
      <c r="AG14" s="6"/>
      <c r="AH14" s="6"/>
    </row>
    <row r="15" spans="1:34" x14ac:dyDescent="0.35">
      <c r="A15" s="4">
        <v>4</v>
      </c>
      <c r="B15" s="4" t="s">
        <v>16</v>
      </c>
      <c r="C15" s="4"/>
      <c r="D15" s="4"/>
      <c r="E15" s="38">
        <v>73</v>
      </c>
      <c r="F15" s="38">
        <v>131</v>
      </c>
      <c r="G15" s="40">
        <f t="shared" si="1"/>
        <v>204</v>
      </c>
      <c r="H15" s="11">
        <f t="shared" si="2"/>
        <v>5.7724957555178262</v>
      </c>
      <c r="I15" s="38">
        <v>7</v>
      </c>
      <c r="J15" s="38">
        <v>5</v>
      </c>
      <c r="K15" s="40">
        <f t="shared" si="3"/>
        <v>12</v>
      </c>
      <c r="L15" s="11">
        <f t="shared" si="4"/>
        <v>0.3395585738539898</v>
      </c>
      <c r="N15" s="4">
        <v>9</v>
      </c>
      <c r="O15" s="39" t="s">
        <v>27</v>
      </c>
      <c r="P15" s="38">
        <v>1</v>
      </c>
      <c r="Q15" s="38"/>
      <c r="R15" s="32">
        <f t="shared" si="5"/>
        <v>1</v>
      </c>
      <c r="S15" s="11">
        <f t="shared" si="6"/>
        <v>2.8296547821165818E-2</v>
      </c>
      <c r="T15" s="38"/>
      <c r="U15" s="38"/>
      <c r="V15" s="32">
        <f t="shared" si="7"/>
        <v>0</v>
      </c>
      <c r="W15" s="11">
        <f t="shared" si="8"/>
        <v>0</v>
      </c>
      <c r="Y15" s="4">
        <v>12</v>
      </c>
      <c r="Z15" s="31" t="s">
        <v>59</v>
      </c>
      <c r="AA15" s="1">
        <v>10</v>
      </c>
      <c r="AB15" s="11">
        <f t="shared" si="0"/>
        <v>0.28296547821165818</v>
      </c>
      <c r="AC15" s="6"/>
      <c r="AD15" s="2"/>
      <c r="AE15" s="6"/>
      <c r="AF15" s="6"/>
      <c r="AG15" s="6"/>
      <c r="AH15" s="6"/>
    </row>
    <row r="16" spans="1:34" x14ac:dyDescent="0.35">
      <c r="A16" s="105" t="s">
        <v>1</v>
      </c>
      <c r="B16" s="105"/>
      <c r="C16" s="21"/>
      <c r="D16" s="21"/>
      <c r="E16" s="41">
        <f>SUM(E12:E15)</f>
        <v>248</v>
      </c>
      <c r="F16" s="41">
        <f t="shared" ref="F16:K16" si="10">SUM(F12:F15)</f>
        <v>267</v>
      </c>
      <c r="G16" s="41">
        <f t="shared" si="10"/>
        <v>515</v>
      </c>
      <c r="H16" s="43">
        <f t="shared" si="2"/>
        <v>14.572722127900395</v>
      </c>
      <c r="I16" s="41">
        <f t="shared" si="10"/>
        <v>25</v>
      </c>
      <c r="J16" s="41">
        <f t="shared" si="10"/>
        <v>51</v>
      </c>
      <c r="K16" s="41">
        <f t="shared" si="10"/>
        <v>76</v>
      </c>
      <c r="L16" s="43">
        <f t="shared" si="4"/>
        <v>2.1505376344086025</v>
      </c>
      <c r="N16" s="107" t="s">
        <v>3</v>
      </c>
      <c r="O16" s="108"/>
      <c r="P16" s="40">
        <f>SUM(P7:P15)</f>
        <v>1051</v>
      </c>
      <c r="Q16" s="40">
        <f t="shared" ref="Q16:V16" si="11">SUM(Q7:Q15)</f>
        <v>1140</v>
      </c>
      <c r="R16" s="40">
        <f t="shared" si="11"/>
        <v>2191</v>
      </c>
      <c r="S16" s="11">
        <f t="shared" si="6"/>
        <v>61.997736276174308</v>
      </c>
      <c r="T16" s="40">
        <f t="shared" si="11"/>
        <v>511</v>
      </c>
      <c r="U16" s="40">
        <f t="shared" si="11"/>
        <v>832</v>
      </c>
      <c r="V16" s="40">
        <f t="shared" si="11"/>
        <v>1343</v>
      </c>
      <c r="W16" s="11">
        <f t="shared" si="8"/>
        <v>38.002263723825692</v>
      </c>
      <c r="Y16" s="4">
        <v>13</v>
      </c>
      <c r="Z16" s="31" t="s">
        <v>167</v>
      </c>
      <c r="AA16" s="1">
        <v>9</v>
      </c>
      <c r="AB16" s="11">
        <f t="shared" si="0"/>
        <v>0.25466893039049238</v>
      </c>
      <c r="AC16" s="6"/>
      <c r="AD16" s="2"/>
      <c r="AE16" s="6"/>
      <c r="AF16" s="6"/>
      <c r="AG16" s="6"/>
      <c r="AH16" s="6"/>
    </row>
    <row r="17" spans="1:34" x14ac:dyDescent="0.35">
      <c r="A17" s="4">
        <v>1</v>
      </c>
      <c r="B17" s="4" t="s">
        <v>17</v>
      </c>
      <c r="C17" s="4"/>
      <c r="D17" s="4"/>
      <c r="E17" s="38">
        <v>103</v>
      </c>
      <c r="F17" s="38">
        <v>196</v>
      </c>
      <c r="G17" s="40">
        <f t="shared" si="1"/>
        <v>299</v>
      </c>
      <c r="H17" s="11">
        <f t="shared" si="2"/>
        <v>8.4606677985285792</v>
      </c>
      <c r="I17" s="38">
        <v>64</v>
      </c>
      <c r="J17" s="38">
        <v>107</v>
      </c>
      <c r="K17" s="40">
        <f t="shared" si="3"/>
        <v>171</v>
      </c>
      <c r="L17" s="11">
        <f t="shared" si="4"/>
        <v>4.838709677419355</v>
      </c>
      <c r="N17" s="2" t="s">
        <v>152</v>
      </c>
      <c r="O17" s="2"/>
      <c r="P17" s="2"/>
      <c r="Q17" s="2"/>
      <c r="R17" s="2"/>
      <c r="S17" s="2"/>
      <c r="Y17" s="4">
        <v>14</v>
      </c>
      <c r="Z17" s="31" t="s">
        <v>63</v>
      </c>
      <c r="AA17" s="1">
        <v>23</v>
      </c>
      <c r="AB17" s="11">
        <f t="shared" si="0"/>
        <v>0.65082059988681384</v>
      </c>
      <c r="AC17" s="6"/>
      <c r="AD17" s="2"/>
      <c r="AE17" s="6"/>
      <c r="AF17" s="6"/>
      <c r="AG17" s="6"/>
      <c r="AH17" s="6"/>
    </row>
    <row r="18" spans="1:34" x14ac:dyDescent="0.35">
      <c r="A18" s="4">
        <v>2</v>
      </c>
      <c r="B18" s="4" t="s">
        <v>18</v>
      </c>
      <c r="C18" s="4"/>
      <c r="D18" s="4"/>
      <c r="E18" s="38">
        <v>192</v>
      </c>
      <c r="F18" s="38">
        <v>208</v>
      </c>
      <c r="G18" s="40">
        <f t="shared" si="1"/>
        <v>400</v>
      </c>
      <c r="H18" s="11">
        <f t="shared" si="2"/>
        <v>11.318619128466327</v>
      </c>
      <c r="I18" s="38">
        <v>115</v>
      </c>
      <c r="J18" s="38">
        <v>240</v>
      </c>
      <c r="K18" s="40">
        <f t="shared" si="3"/>
        <v>355</v>
      </c>
      <c r="L18" s="11">
        <f t="shared" si="4"/>
        <v>10.045274476513866</v>
      </c>
      <c r="Y18" s="4">
        <v>15</v>
      </c>
      <c r="Z18" s="31" t="s">
        <v>202</v>
      </c>
      <c r="AA18" s="1">
        <v>1</v>
      </c>
      <c r="AB18" s="11">
        <f t="shared" si="0"/>
        <v>2.8296547821165818E-2</v>
      </c>
      <c r="AC18" s="6"/>
      <c r="AD18" s="2"/>
      <c r="AE18" s="6"/>
      <c r="AF18" s="6"/>
      <c r="AG18" s="6"/>
      <c r="AH18" s="6"/>
    </row>
    <row r="19" spans="1:34" x14ac:dyDescent="0.35">
      <c r="A19" s="4">
        <v>3</v>
      </c>
      <c r="B19" s="4" t="s">
        <v>19</v>
      </c>
      <c r="C19" s="4"/>
      <c r="D19" s="4"/>
      <c r="E19" s="38">
        <v>121</v>
      </c>
      <c r="F19" s="38">
        <v>134</v>
      </c>
      <c r="G19" s="40">
        <f t="shared" si="1"/>
        <v>255</v>
      </c>
      <c r="H19" s="11">
        <f t="shared" si="2"/>
        <v>7.2156196943972839</v>
      </c>
      <c r="I19" s="38">
        <v>46</v>
      </c>
      <c r="J19" s="38">
        <v>70</v>
      </c>
      <c r="K19" s="40">
        <f t="shared" si="3"/>
        <v>116</v>
      </c>
      <c r="L19" s="11">
        <f t="shared" si="4"/>
        <v>3.2823995472552348</v>
      </c>
      <c r="Y19" s="4">
        <v>16</v>
      </c>
      <c r="Z19" s="31" t="s">
        <v>168</v>
      </c>
      <c r="AA19" s="1">
        <v>33</v>
      </c>
      <c r="AB19" s="11">
        <f t="shared" si="0"/>
        <v>0.93378607809847192</v>
      </c>
      <c r="AC19" s="6"/>
      <c r="AD19" s="2"/>
      <c r="AE19" s="6"/>
      <c r="AF19" s="6"/>
      <c r="AG19" s="6"/>
      <c r="AH19" s="6"/>
    </row>
    <row r="20" spans="1:34" x14ac:dyDescent="0.35">
      <c r="A20" s="4">
        <v>4</v>
      </c>
      <c r="B20" s="4" t="s">
        <v>20</v>
      </c>
      <c r="C20" s="4"/>
      <c r="D20" s="4"/>
      <c r="E20" s="38">
        <v>207</v>
      </c>
      <c r="F20" s="38">
        <v>253</v>
      </c>
      <c r="G20" s="40">
        <f t="shared" si="1"/>
        <v>460</v>
      </c>
      <c r="H20" s="11">
        <f t="shared" si="2"/>
        <v>13.016411997736277</v>
      </c>
      <c r="I20" s="38">
        <v>72</v>
      </c>
      <c r="J20" s="38">
        <v>111</v>
      </c>
      <c r="K20" s="40">
        <f t="shared" si="3"/>
        <v>183</v>
      </c>
      <c r="L20" s="11">
        <f t="shared" si="4"/>
        <v>5.1782682512733453</v>
      </c>
      <c r="Y20" s="4">
        <v>17</v>
      </c>
      <c r="Z20" s="31" t="s">
        <v>198</v>
      </c>
      <c r="AA20" s="1">
        <v>40</v>
      </c>
      <c r="AB20" s="11">
        <f t="shared" si="0"/>
        <v>1.1318619128466327</v>
      </c>
      <c r="AC20" s="6"/>
      <c r="AD20" s="2"/>
      <c r="AE20" s="6"/>
      <c r="AF20" s="6"/>
      <c r="AG20" s="6"/>
      <c r="AH20" s="6"/>
    </row>
    <row r="21" spans="1:34" x14ac:dyDescent="0.35">
      <c r="A21" s="109" t="s">
        <v>1</v>
      </c>
      <c r="B21" s="109"/>
      <c r="C21" s="19"/>
      <c r="D21" s="19"/>
      <c r="E21" s="42">
        <f>SUM(E17:E20)</f>
        <v>623</v>
      </c>
      <c r="F21" s="42">
        <f t="shared" ref="F21:K21" si="12">SUM(F17:F20)</f>
        <v>791</v>
      </c>
      <c r="G21" s="42">
        <f t="shared" si="12"/>
        <v>1414</v>
      </c>
      <c r="H21" s="43">
        <f t="shared" si="2"/>
        <v>40.011318619128467</v>
      </c>
      <c r="I21" s="41">
        <f t="shared" si="12"/>
        <v>297</v>
      </c>
      <c r="J21" s="41">
        <f t="shared" si="12"/>
        <v>528</v>
      </c>
      <c r="K21" s="41">
        <f t="shared" si="12"/>
        <v>825</v>
      </c>
      <c r="L21" s="43">
        <f t="shared" si="4"/>
        <v>23.344651952461799</v>
      </c>
      <c r="N21" s="2" t="s">
        <v>151</v>
      </c>
      <c r="O21" s="2"/>
      <c r="P21" s="2"/>
      <c r="Q21" s="2"/>
      <c r="R21" s="2"/>
      <c r="S21" s="2"/>
      <c r="Y21" s="4">
        <v>18</v>
      </c>
      <c r="Z21" s="31" t="s">
        <v>203</v>
      </c>
      <c r="AA21" s="1">
        <v>1</v>
      </c>
      <c r="AB21" s="11">
        <f t="shared" si="0"/>
        <v>2.8296547821165818E-2</v>
      </c>
      <c r="AC21" s="6"/>
      <c r="AD21" s="17"/>
      <c r="AE21" s="6"/>
      <c r="AF21" s="6"/>
      <c r="AG21" s="6"/>
      <c r="AH21" s="6"/>
    </row>
    <row r="22" spans="1:34" ht="15" customHeight="1" x14ac:dyDescent="0.35">
      <c r="A22" s="4">
        <v>1</v>
      </c>
      <c r="B22" s="4" t="s">
        <v>21</v>
      </c>
      <c r="C22" s="4"/>
      <c r="D22" s="4"/>
      <c r="E22" s="38">
        <v>70</v>
      </c>
      <c r="F22" s="38">
        <v>54</v>
      </c>
      <c r="G22" s="40">
        <f t="shared" si="1"/>
        <v>124</v>
      </c>
      <c r="H22" s="11">
        <f t="shared" si="2"/>
        <v>3.5087719298245612</v>
      </c>
      <c r="I22" s="38">
        <v>144</v>
      </c>
      <c r="J22" s="38">
        <v>122</v>
      </c>
      <c r="K22" s="40">
        <f t="shared" si="3"/>
        <v>266</v>
      </c>
      <c r="L22" s="11">
        <f t="shared" si="4"/>
        <v>7.5268817204301079</v>
      </c>
      <c r="N22" s="110" t="s">
        <v>0</v>
      </c>
      <c r="O22" s="111" t="s">
        <v>26</v>
      </c>
      <c r="P22" s="110" t="s">
        <v>83</v>
      </c>
      <c r="Q22" s="110" t="s">
        <v>6</v>
      </c>
      <c r="R22" s="110" t="s">
        <v>84</v>
      </c>
      <c r="S22" s="110" t="s">
        <v>6</v>
      </c>
      <c r="T22" s="16"/>
      <c r="U22" s="16"/>
      <c r="V22" s="16"/>
      <c r="W22" s="16"/>
      <c r="Y22" s="4">
        <v>19</v>
      </c>
      <c r="Z22" s="31" t="s">
        <v>171</v>
      </c>
      <c r="AA22" s="1">
        <v>30</v>
      </c>
      <c r="AB22" s="11">
        <f t="shared" si="0"/>
        <v>0.84889643463497455</v>
      </c>
      <c r="AC22" s="6"/>
      <c r="AD22" s="2"/>
      <c r="AE22" s="6"/>
      <c r="AF22" s="6"/>
      <c r="AG22" s="6"/>
      <c r="AH22" s="6"/>
    </row>
    <row r="23" spans="1:34" x14ac:dyDescent="0.35">
      <c r="A23" s="4">
        <v>2</v>
      </c>
      <c r="B23" s="4" t="s">
        <v>22</v>
      </c>
      <c r="C23" s="4"/>
      <c r="D23" s="4"/>
      <c r="E23" s="38">
        <v>44</v>
      </c>
      <c r="F23" s="38">
        <v>19</v>
      </c>
      <c r="G23" s="40">
        <f t="shared" si="1"/>
        <v>63</v>
      </c>
      <c r="H23" s="11">
        <f t="shared" si="2"/>
        <v>1.7826825127334467</v>
      </c>
      <c r="I23" s="38">
        <v>45</v>
      </c>
      <c r="J23" s="38">
        <v>130</v>
      </c>
      <c r="K23" s="40">
        <f t="shared" si="3"/>
        <v>175</v>
      </c>
      <c r="L23" s="11">
        <f t="shared" si="4"/>
        <v>4.9518958687040184</v>
      </c>
      <c r="N23" s="110"/>
      <c r="O23" s="111"/>
      <c r="P23" s="110"/>
      <c r="Q23" s="110"/>
      <c r="R23" s="110"/>
      <c r="S23" s="110"/>
      <c r="T23" s="14"/>
      <c r="U23" s="14"/>
      <c r="V23" s="14"/>
      <c r="W23" s="14"/>
      <c r="Y23" s="4">
        <v>20</v>
      </c>
      <c r="Z23" s="31" t="s">
        <v>172</v>
      </c>
      <c r="AA23" s="1">
        <v>80</v>
      </c>
      <c r="AB23" s="11">
        <f t="shared" si="0"/>
        <v>2.2637238256932655</v>
      </c>
      <c r="AC23" s="6"/>
      <c r="AD23" s="2"/>
      <c r="AE23" s="6"/>
      <c r="AF23" s="6"/>
      <c r="AG23" s="6"/>
      <c r="AH23" s="6"/>
    </row>
    <row r="24" spans="1:34" x14ac:dyDescent="0.35">
      <c r="A24" s="4">
        <v>3</v>
      </c>
      <c r="B24" s="4" t="s">
        <v>23</v>
      </c>
      <c r="C24" s="4"/>
      <c r="D24" s="4"/>
      <c r="E24" s="38">
        <v>14</v>
      </c>
      <c r="F24" s="38">
        <v>8</v>
      </c>
      <c r="G24" s="40">
        <f t="shared" si="1"/>
        <v>22</v>
      </c>
      <c r="H24" s="11">
        <f t="shared" si="2"/>
        <v>0.62252405206564798</v>
      </c>
      <c r="I24" s="38"/>
      <c r="J24" s="38"/>
      <c r="K24" s="40"/>
      <c r="L24" s="11">
        <f t="shared" si="4"/>
        <v>0</v>
      </c>
      <c r="N24" s="110"/>
      <c r="O24" s="111"/>
      <c r="P24" s="110"/>
      <c r="Q24" s="110"/>
      <c r="R24" s="110"/>
      <c r="S24" s="110"/>
      <c r="T24" s="15"/>
      <c r="U24" s="100">
        <v>1161</v>
      </c>
      <c r="V24" s="14"/>
      <c r="W24" s="14"/>
      <c r="Y24" s="4">
        <v>21</v>
      </c>
      <c r="Z24" s="31" t="s">
        <v>174</v>
      </c>
      <c r="AA24" s="1">
        <v>16</v>
      </c>
      <c r="AB24" s="11">
        <f t="shared" si="0"/>
        <v>0.45274476513865308</v>
      </c>
      <c r="AC24" s="6"/>
      <c r="AD24" s="2"/>
      <c r="AE24" s="6"/>
      <c r="AF24" s="6"/>
      <c r="AG24" s="6"/>
      <c r="AH24" s="6"/>
    </row>
    <row r="25" spans="1:34" x14ac:dyDescent="0.35">
      <c r="A25" s="4">
        <v>4</v>
      </c>
      <c r="B25" s="4" t="s">
        <v>24</v>
      </c>
      <c r="C25" s="4"/>
      <c r="D25" s="4"/>
      <c r="E25" s="38"/>
      <c r="F25" s="38"/>
      <c r="G25" s="40">
        <f t="shared" si="1"/>
        <v>0</v>
      </c>
      <c r="H25" s="11">
        <f t="shared" si="2"/>
        <v>0</v>
      </c>
      <c r="I25" s="38"/>
      <c r="J25" s="38"/>
      <c r="K25" s="40"/>
      <c r="L25" s="11">
        <f t="shared" si="4"/>
        <v>0</v>
      </c>
      <c r="N25" s="4">
        <v>1</v>
      </c>
      <c r="O25" s="74" t="s">
        <v>2</v>
      </c>
      <c r="P25" s="4">
        <v>45</v>
      </c>
      <c r="Q25" s="11">
        <f>P25/$U$24*100</f>
        <v>3.8759689922480618</v>
      </c>
      <c r="R25" s="4"/>
      <c r="S25" s="11">
        <f>R25/$U$24*100</f>
        <v>0</v>
      </c>
      <c r="T25" s="9"/>
      <c r="U25" s="9"/>
      <c r="V25" s="9"/>
      <c r="W25" s="9"/>
      <c r="Y25" s="4">
        <v>22</v>
      </c>
      <c r="Z25" s="31" t="s">
        <v>204</v>
      </c>
      <c r="AA25" s="1">
        <v>34</v>
      </c>
      <c r="AB25" s="11">
        <f t="shared" si="0"/>
        <v>0.96208262591963789</v>
      </c>
      <c r="AC25" s="6"/>
      <c r="AD25" s="2"/>
      <c r="AE25" s="6"/>
      <c r="AF25" s="6"/>
      <c r="AG25" s="6"/>
      <c r="AH25" s="6"/>
    </row>
    <row r="26" spans="1:34" x14ac:dyDescent="0.35">
      <c r="A26" s="4">
        <v>5</v>
      </c>
      <c r="B26" s="4" t="s">
        <v>25</v>
      </c>
      <c r="C26" s="4"/>
      <c r="D26" s="4"/>
      <c r="E26" s="4"/>
      <c r="F26" s="4"/>
      <c r="G26" s="40">
        <f t="shared" si="1"/>
        <v>0</v>
      </c>
      <c r="H26" s="11">
        <f t="shared" si="2"/>
        <v>0</v>
      </c>
      <c r="I26" s="4"/>
      <c r="J26" s="4"/>
      <c r="K26" s="40"/>
      <c r="L26" s="11">
        <f t="shared" si="4"/>
        <v>0</v>
      </c>
      <c r="N26" s="4">
        <v>2</v>
      </c>
      <c r="O26" s="74" t="s">
        <v>33</v>
      </c>
      <c r="P26" s="4">
        <v>60</v>
      </c>
      <c r="Q26" s="11">
        <f t="shared" ref="Q26:S34" si="13">P26/$U$24*100</f>
        <v>5.1679586563307494</v>
      </c>
      <c r="R26" s="4"/>
      <c r="S26" s="11">
        <f t="shared" si="13"/>
        <v>0</v>
      </c>
      <c r="T26" s="9"/>
      <c r="U26" s="9"/>
      <c r="V26" s="9"/>
      <c r="W26" s="9"/>
      <c r="Y26" s="4">
        <v>23</v>
      </c>
      <c r="Z26" s="31" t="s">
        <v>205</v>
      </c>
      <c r="AA26" s="1">
        <v>44</v>
      </c>
      <c r="AB26" s="11">
        <f t="shared" si="0"/>
        <v>1.245048104131296</v>
      </c>
      <c r="AC26" s="6"/>
      <c r="AD26" s="2"/>
      <c r="AE26" s="6"/>
      <c r="AF26" s="6"/>
      <c r="AG26" s="6"/>
      <c r="AH26" s="6"/>
    </row>
    <row r="27" spans="1:34" x14ac:dyDescent="0.35">
      <c r="A27" s="109" t="s">
        <v>1</v>
      </c>
      <c r="B27" s="109"/>
      <c r="C27" s="19"/>
      <c r="D27" s="19"/>
      <c r="E27" s="42">
        <f>SUM(E22:E26)</f>
        <v>128</v>
      </c>
      <c r="F27" s="42">
        <f t="shared" ref="F27:K27" si="14">SUM(F22:F26)</f>
        <v>81</v>
      </c>
      <c r="G27" s="42">
        <f t="shared" si="14"/>
        <v>209</v>
      </c>
      <c r="H27" s="43">
        <f t="shared" si="2"/>
        <v>5.913978494623656</v>
      </c>
      <c r="I27" s="41">
        <f t="shared" si="14"/>
        <v>189</v>
      </c>
      <c r="J27" s="41">
        <f t="shared" si="14"/>
        <v>252</v>
      </c>
      <c r="K27" s="41">
        <f t="shared" si="14"/>
        <v>441</v>
      </c>
      <c r="L27" s="43">
        <f t="shared" si="4"/>
        <v>12.478777589134125</v>
      </c>
      <c r="N27" s="4">
        <v>3</v>
      </c>
      <c r="O27" s="74" t="s">
        <v>32</v>
      </c>
      <c r="P27" s="4">
        <v>435</v>
      </c>
      <c r="Q27" s="11">
        <f t="shared" si="13"/>
        <v>37.467700258397933</v>
      </c>
      <c r="R27" s="4">
        <v>1</v>
      </c>
      <c r="S27" s="11">
        <f t="shared" si="13"/>
        <v>8.6132644272179162E-2</v>
      </c>
      <c r="T27" s="9"/>
      <c r="U27" s="9"/>
      <c r="V27" s="9"/>
      <c r="W27" s="9"/>
      <c r="Y27" s="4">
        <v>24</v>
      </c>
      <c r="Z27" s="31" t="s">
        <v>206</v>
      </c>
      <c r="AA27" s="1">
        <v>17</v>
      </c>
      <c r="AB27" s="11">
        <f t="shared" si="0"/>
        <v>0.48104131295981895</v>
      </c>
      <c r="AC27" s="6"/>
      <c r="AD27" s="2"/>
      <c r="AE27" s="6"/>
      <c r="AF27" s="6"/>
      <c r="AG27" s="6"/>
      <c r="AH27" s="6"/>
    </row>
    <row r="28" spans="1:34" x14ac:dyDescent="0.35">
      <c r="A28" s="102" t="s">
        <v>3</v>
      </c>
      <c r="B28" s="102"/>
      <c r="C28" s="7"/>
      <c r="D28" s="7"/>
      <c r="E28" s="40">
        <f>E27+E21+E16+E11</f>
        <v>1051</v>
      </c>
      <c r="F28" s="40">
        <f t="shared" ref="F28:K28" si="15">F27+F21+F16+F11</f>
        <v>1140</v>
      </c>
      <c r="G28" s="40">
        <f t="shared" si="15"/>
        <v>2191</v>
      </c>
      <c r="H28" s="11">
        <f t="shared" si="2"/>
        <v>61.997736276174308</v>
      </c>
      <c r="I28" s="40">
        <f t="shared" si="15"/>
        <v>511</v>
      </c>
      <c r="J28" s="40">
        <f t="shared" si="15"/>
        <v>832</v>
      </c>
      <c r="K28" s="40">
        <f t="shared" si="15"/>
        <v>1343</v>
      </c>
      <c r="L28" s="11">
        <f t="shared" si="4"/>
        <v>38.002263723825692</v>
      </c>
      <c r="N28" s="4">
        <v>4</v>
      </c>
      <c r="O28" s="74" t="s">
        <v>156</v>
      </c>
      <c r="P28" s="4">
        <v>6</v>
      </c>
      <c r="Q28" s="11">
        <f t="shared" si="13"/>
        <v>0.516795865633075</v>
      </c>
      <c r="R28" s="4"/>
      <c r="S28" s="11">
        <f t="shared" si="13"/>
        <v>0</v>
      </c>
      <c r="T28" s="9"/>
      <c r="U28" s="9"/>
      <c r="V28" s="9"/>
      <c r="W28" s="9"/>
      <c r="Y28" s="4">
        <v>25</v>
      </c>
      <c r="Z28" s="31" t="s">
        <v>178</v>
      </c>
      <c r="AA28" s="1">
        <v>63</v>
      </c>
      <c r="AB28" s="11">
        <f t="shared" si="0"/>
        <v>1.7826825127334467</v>
      </c>
      <c r="AC28" s="6"/>
      <c r="AD28" s="2"/>
      <c r="AE28" s="6"/>
      <c r="AF28" s="6"/>
      <c r="AG28" s="6"/>
      <c r="AH28" s="6"/>
    </row>
    <row r="29" spans="1:34" x14ac:dyDescent="0.35">
      <c r="A29" s="2" t="s">
        <v>152</v>
      </c>
      <c r="B29" s="2"/>
      <c r="C29" s="2"/>
      <c r="D29" s="2"/>
      <c r="E29" s="2"/>
      <c r="F29" s="2"/>
      <c r="G29" s="2"/>
      <c r="H29" s="2"/>
      <c r="I29" s="2"/>
      <c r="N29" s="4">
        <v>5</v>
      </c>
      <c r="O29" s="74" t="s">
        <v>157</v>
      </c>
      <c r="P29" s="4"/>
      <c r="Q29" s="11">
        <f t="shared" si="13"/>
        <v>0</v>
      </c>
      <c r="R29" s="4">
        <v>1</v>
      </c>
      <c r="S29" s="11">
        <f t="shared" si="13"/>
        <v>8.6132644272179162E-2</v>
      </c>
      <c r="T29" s="9"/>
      <c r="U29" s="9"/>
      <c r="V29" s="9"/>
      <c r="W29" s="9"/>
      <c r="Y29" s="4">
        <v>26</v>
      </c>
      <c r="Z29" s="31" t="s">
        <v>207</v>
      </c>
      <c r="AA29" s="1">
        <v>32</v>
      </c>
      <c r="AB29" s="11">
        <f t="shared" si="0"/>
        <v>0.90548953027730616</v>
      </c>
      <c r="AC29" s="6"/>
      <c r="AD29" s="2"/>
      <c r="AE29" s="6"/>
      <c r="AF29" s="6"/>
      <c r="AG29" s="6"/>
      <c r="AH29" s="6"/>
    </row>
    <row r="30" spans="1:34" x14ac:dyDescent="0.35">
      <c r="A30" s="2"/>
      <c r="B30" s="2"/>
      <c r="C30" s="2"/>
      <c r="D30" s="2"/>
      <c r="E30" s="2"/>
      <c r="F30" s="2"/>
      <c r="G30" s="2"/>
      <c r="H30" s="2"/>
      <c r="I30" s="2"/>
      <c r="N30" s="4">
        <v>6</v>
      </c>
      <c r="O30" s="74" t="s">
        <v>158</v>
      </c>
      <c r="P30" s="4">
        <v>208</v>
      </c>
      <c r="Q30" s="11">
        <f t="shared" si="13"/>
        <v>17.915590008613265</v>
      </c>
      <c r="R30" s="4">
        <v>1</v>
      </c>
      <c r="S30" s="11">
        <f t="shared" si="13"/>
        <v>8.6132644272179162E-2</v>
      </c>
      <c r="T30" s="9"/>
      <c r="U30" s="9"/>
      <c r="V30" s="9"/>
      <c r="W30" s="9"/>
      <c r="Y30" s="4">
        <v>27</v>
      </c>
      <c r="Z30" s="31" t="s">
        <v>180</v>
      </c>
      <c r="AA30" s="1">
        <v>26</v>
      </c>
      <c r="AB30" s="11">
        <f t="shared" si="0"/>
        <v>0.73571024335031132</v>
      </c>
      <c r="AC30" s="6"/>
      <c r="AD30" s="2"/>
      <c r="AE30" s="6"/>
      <c r="AF30" s="6"/>
      <c r="AG30" s="6"/>
      <c r="AH30" s="6"/>
    </row>
    <row r="31" spans="1:34" x14ac:dyDescent="0.35">
      <c r="A31" s="2"/>
      <c r="B31" s="2"/>
      <c r="C31" s="2"/>
      <c r="D31" s="2"/>
      <c r="E31" s="2"/>
      <c r="F31" s="2"/>
      <c r="G31" s="2"/>
      <c r="H31" s="2"/>
      <c r="I31" s="2"/>
      <c r="N31" s="4">
        <v>7</v>
      </c>
      <c r="O31" s="74" t="s">
        <v>159</v>
      </c>
      <c r="P31" s="4">
        <v>216</v>
      </c>
      <c r="Q31" s="11">
        <f t="shared" si="13"/>
        <v>18.604651162790699</v>
      </c>
      <c r="R31" s="4">
        <v>185</v>
      </c>
      <c r="S31" s="11">
        <f t="shared" si="13"/>
        <v>15.934539190353144</v>
      </c>
      <c r="T31" s="9"/>
      <c r="U31" s="9"/>
      <c r="V31" s="9"/>
      <c r="W31" s="9"/>
      <c r="Y31" s="4">
        <v>28</v>
      </c>
      <c r="Z31" s="31" t="s">
        <v>208</v>
      </c>
      <c r="AA31" s="1">
        <f>49+37</f>
        <v>86</v>
      </c>
      <c r="AB31" s="11">
        <f t="shared" si="0"/>
        <v>2.4335031126202602</v>
      </c>
      <c r="AC31" s="6"/>
      <c r="AD31" s="2"/>
      <c r="AE31" s="6"/>
      <c r="AF31" s="6"/>
      <c r="AG31" s="6"/>
      <c r="AH31" s="6"/>
    </row>
    <row r="32" spans="1:34" x14ac:dyDescent="0.35">
      <c r="A32" s="2"/>
      <c r="B32" s="2"/>
      <c r="C32" s="2"/>
      <c r="D32" s="2"/>
      <c r="E32" s="2"/>
      <c r="F32" s="2"/>
      <c r="G32" s="2"/>
      <c r="H32" s="2"/>
      <c r="I32" s="2"/>
      <c r="N32" s="4">
        <v>8</v>
      </c>
      <c r="O32" s="74" t="s">
        <v>28</v>
      </c>
      <c r="P32" s="4">
        <v>2</v>
      </c>
      <c r="Q32" s="11">
        <f t="shared" si="13"/>
        <v>0.17226528854435832</v>
      </c>
      <c r="R32" s="4">
        <v>1</v>
      </c>
      <c r="S32" s="11">
        <f t="shared" si="13"/>
        <v>8.6132644272179162E-2</v>
      </c>
      <c r="T32" s="9"/>
      <c r="U32" s="9"/>
      <c r="V32" s="9"/>
      <c r="W32" s="9"/>
      <c r="Y32" s="4">
        <v>29</v>
      </c>
      <c r="Z32" s="31" t="s">
        <v>183</v>
      </c>
      <c r="AA32" s="1">
        <v>31</v>
      </c>
      <c r="AB32" s="11">
        <f t="shared" si="0"/>
        <v>0.8771929824561403</v>
      </c>
      <c r="AC32" s="6"/>
      <c r="AD32" s="2"/>
      <c r="AE32" s="6"/>
      <c r="AF32" s="6"/>
      <c r="AG32" s="6"/>
      <c r="AH32" s="6"/>
    </row>
    <row r="33" spans="1:34" x14ac:dyDescent="0.35">
      <c r="A33" s="2"/>
      <c r="B33" s="2"/>
      <c r="C33" s="2"/>
      <c r="D33" s="2"/>
      <c r="E33" s="2"/>
      <c r="H33" s="2"/>
      <c r="I33" s="2"/>
      <c r="N33" s="4">
        <v>9</v>
      </c>
      <c r="O33" s="74" t="s">
        <v>27</v>
      </c>
      <c r="P33" s="4"/>
      <c r="Q33" s="11">
        <f t="shared" si="13"/>
        <v>0</v>
      </c>
      <c r="R33" s="4"/>
      <c r="S33" s="11">
        <f t="shared" si="13"/>
        <v>0</v>
      </c>
      <c r="T33" s="9"/>
      <c r="U33" s="9"/>
      <c r="V33" s="9"/>
      <c r="W33" s="9"/>
      <c r="Y33" s="4">
        <v>30</v>
      </c>
      <c r="Z33" s="31" t="s">
        <v>186</v>
      </c>
      <c r="AA33" s="1">
        <v>21</v>
      </c>
      <c r="AB33" s="11">
        <f t="shared" si="0"/>
        <v>0.59422750424448212</v>
      </c>
      <c r="AC33" s="6"/>
      <c r="AD33" s="2"/>
      <c r="AE33" s="6"/>
      <c r="AF33" s="6"/>
      <c r="AG33" s="6"/>
      <c r="AH33" s="6"/>
    </row>
    <row r="34" spans="1:34" x14ac:dyDescent="0.35">
      <c r="A34" s="2"/>
      <c r="B34" s="2"/>
      <c r="C34" s="2"/>
      <c r="D34" s="2"/>
      <c r="E34" s="2"/>
      <c r="H34" s="2"/>
      <c r="I34" s="2"/>
      <c r="N34" s="102" t="s">
        <v>3</v>
      </c>
      <c r="O34" s="102"/>
      <c r="P34" s="7">
        <f>SUM(P25:P33)</f>
        <v>972</v>
      </c>
      <c r="Q34" s="11">
        <f t="shared" si="13"/>
        <v>83.720930232558146</v>
      </c>
      <c r="R34" s="7">
        <f t="shared" ref="R34" si="16">SUM(R25:R33)</f>
        <v>189</v>
      </c>
      <c r="S34" s="11">
        <f t="shared" si="13"/>
        <v>16.279069767441861</v>
      </c>
      <c r="T34" s="9"/>
      <c r="U34" s="9"/>
      <c r="V34" s="9"/>
      <c r="W34" s="9"/>
      <c r="Y34" s="4">
        <v>31</v>
      </c>
      <c r="Z34" s="31" t="s">
        <v>187</v>
      </c>
      <c r="AA34" s="1">
        <v>77</v>
      </c>
      <c r="AB34" s="11">
        <f t="shared" si="0"/>
        <v>2.1788341822297679</v>
      </c>
      <c r="AC34" s="6"/>
      <c r="AD34" s="2"/>
      <c r="AE34" s="6"/>
      <c r="AF34" s="6"/>
      <c r="AG34" s="6"/>
      <c r="AH34" s="6"/>
    </row>
    <row r="35" spans="1:34" x14ac:dyDescent="0.35">
      <c r="G35" s="2"/>
      <c r="N35" s="2" t="s">
        <v>149</v>
      </c>
      <c r="O35" s="2"/>
      <c r="P35" s="2"/>
      <c r="Q35" s="2"/>
      <c r="R35" s="2"/>
      <c r="S35" s="2"/>
      <c r="Y35" s="4">
        <v>32</v>
      </c>
      <c r="Z35" s="31" t="s">
        <v>209</v>
      </c>
      <c r="AA35" s="1">
        <v>40</v>
      </c>
      <c r="AB35" s="11">
        <f t="shared" si="0"/>
        <v>1.1318619128466327</v>
      </c>
      <c r="AC35" s="6"/>
      <c r="AD35" s="2"/>
      <c r="AE35" s="6"/>
      <c r="AF35" s="6"/>
      <c r="AG35" s="6"/>
      <c r="AH35" s="6"/>
    </row>
    <row r="36" spans="1:34" x14ac:dyDescent="0.35">
      <c r="N36" s="2"/>
      <c r="Y36" s="4">
        <v>33</v>
      </c>
      <c r="Z36" s="31" t="s">
        <v>210</v>
      </c>
      <c r="AA36" s="1">
        <v>45</v>
      </c>
      <c r="AB36" s="11">
        <f t="shared" si="0"/>
        <v>1.2733446519524618</v>
      </c>
      <c r="AC36" s="6"/>
      <c r="AD36" s="2"/>
      <c r="AE36" s="6"/>
      <c r="AF36" s="6"/>
      <c r="AG36" s="6"/>
      <c r="AH36" s="6"/>
    </row>
    <row r="37" spans="1:34" x14ac:dyDescent="0.35">
      <c r="Y37" s="4">
        <v>34</v>
      </c>
      <c r="Z37" s="31" t="s">
        <v>192</v>
      </c>
      <c r="AA37" s="1">
        <v>43</v>
      </c>
      <c r="AB37" s="11">
        <f t="shared" si="0"/>
        <v>1.2167515563101301</v>
      </c>
      <c r="AC37" s="6"/>
      <c r="AD37" s="2"/>
    </row>
    <row r="38" spans="1:34" x14ac:dyDescent="0.35">
      <c r="Y38" s="4">
        <v>35</v>
      </c>
      <c r="Z38" s="31" t="s">
        <v>67</v>
      </c>
      <c r="AA38" s="1">
        <v>10</v>
      </c>
      <c r="AB38" s="11">
        <f t="shared" si="0"/>
        <v>0.28296547821165818</v>
      </c>
      <c r="AC38" s="6"/>
      <c r="AD38" s="2"/>
      <c r="AE38" s="6"/>
      <c r="AF38" s="6"/>
      <c r="AG38" s="6"/>
      <c r="AH38" s="6"/>
    </row>
    <row r="39" spans="1:34" x14ac:dyDescent="0.35">
      <c r="G39" s="2"/>
      <c r="Y39" s="4">
        <v>36</v>
      </c>
      <c r="Z39" s="31" t="s">
        <v>68</v>
      </c>
      <c r="AA39" s="1">
        <v>14</v>
      </c>
      <c r="AB39" s="11">
        <f t="shared" si="0"/>
        <v>0.39615166949632147</v>
      </c>
      <c r="AC39" s="6"/>
      <c r="AD39" s="2"/>
      <c r="AE39" s="6"/>
      <c r="AF39" s="6"/>
      <c r="AG39" s="6"/>
      <c r="AH39" s="6"/>
    </row>
    <row r="40" spans="1:34" x14ac:dyDescent="0.35">
      <c r="W40" s="2"/>
      <c r="X40" s="2"/>
      <c r="Y40" s="4">
        <v>37</v>
      </c>
      <c r="Z40" s="31" t="s">
        <v>69</v>
      </c>
      <c r="AA40" s="1">
        <v>26</v>
      </c>
      <c r="AB40" s="11">
        <f t="shared" si="0"/>
        <v>0.73571024335031132</v>
      </c>
      <c r="AC40" s="6"/>
      <c r="AD40" s="2"/>
      <c r="AE40" s="6"/>
      <c r="AF40" s="6"/>
      <c r="AG40" s="6"/>
    </row>
    <row r="41" spans="1:34" x14ac:dyDescent="0.35">
      <c r="Y41" s="4">
        <v>38</v>
      </c>
      <c r="Z41" s="31" t="s">
        <v>66</v>
      </c>
      <c r="AA41" s="1">
        <v>12</v>
      </c>
      <c r="AB41" s="11">
        <f t="shared" si="0"/>
        <v>0.3395585738539898</v>
      </c>
      <c r="AC41" s="98"/>
      <c r="AD41" s="99"/>
      <c r="AE41" s="8"/>
    </row>
    <row r="42" spans="1:34" x14ac:dyDescent="0.35">
      <c r="Y42" s="4">
        <v>39</v>
      </c>
      <c r="Z42" s="31" t="s">
        <v>73</v>
      </c>
      <c r="AA42" s="1">
        <v>16</v>
      </c>
      <c r="AB42" s="11">
        <f t="shared" si="0"/>
        <v>0.45274476513865308</v>
      </c>
      <c r="AC42" s="2"/>
    </row>
    <row r="43" spans="1:34" x14ac:dyDescent="0.35">
      <c r="A43" s="2" t="s">
        <v>112</v>
      </c>
      <c r="B43" s="2"/>
      <c r="C43" s="2"/>
      <c r="D43" s="2"/>
      <c r="E43" s="2"/>
      <c r="F43" s="2"/>
      <c r="Y43" s="4">
        <v>40</v>
      </c>
      <c r="Z43" s="31" t="s">
        <v>74</v>
      </c>
      <c r="AA43" s="1">
        <v>17</v>
      </c>
      <c r="AB43" s="11">
        <f t="shared" si="0"/>
        <v>0.48104131295981895</v>
      </c>
    </row>
    <row r="44" spans="1:34" x14ac:dyDescent="0.35">
      <c r="A44" s="2" t="s">
        <v>106</v>
      </c>
      <c r="B44" s="2"/>
      <c r="C44" s="2"/>
      <c r="D44" s="2"/>
      <c r="E44" s="2"/>
      <c r="F44" s="2"/>
      <c r="Y44" s="4">
        <v>41</v>
      </c>
      <c r="Z44" s="31" t="s">
        <v>71</v>
      </c>
      <c r="AA44" s="1">
        <v>18</v>
      </c>
      <c r="AB44" s="11">
        <f t="shared" si="0"/>
        <v>0.50933786078098475</v>
      </c>
    </row>
    <row r="45" spans="1:34" ht="14.5" customHeight="1" x14ac:dyDescent="0.35">
      <c r="A45" s="7" t="s">
        <v>0</v>
      </c>
      <c r="B45" s="113" t="s">
        <v>81</v>
      </c>
      <c r="C45" s="113"/>
      <c r="D45" s="113"/>
      <c r="E45" s="113"/>
      <c r="F45" s="113"/>
      <c r="G45" s="113" t="s">
        <v>79</v>
      </c>
      <c r="H45" s="113"/>
      <c r="I45" s="113" t="s">
        <v>80</v>
      </c>
      <c r="J45" s="113"/>
      <c r="Y45" s="4">
        <v>42</v>
      </c>
      <c r="Z45" s="31" t="s">
        <v>76</v>
      </c>
      <c r="AA45" s="1">
        <v>15</v>
      </c>
      <c r="AB45" s="11">
        <f t="shared" si="0"/>
        <v>0.42444821731748728</v>
      </c>
    </row>
    <row r="46" spans="1:34" x14ac:dyDescent="0.35">
      <c r="A46" s="4">
        <v>1</v>
      </c>
      <c r="B46" s="114"/>
      <c r="C46" s="114"/>
      <c r="D46" s="114"/>
      <c r="E46" s="114"/>
      <c r="F46" s="114"/>
      <c r="G46" s="115"/>
      <c r="H46" s="115"/>
      <c r="I46" s="115"/>
      <c r="J46" s="115"/>
      <c r="Y46" s="4">
        <v>43</v>
      </c>
      <c r="Z46" s="31" t="s">
        <v>72</v>
      </c>
      <c r="AA46" s="1">
        <v>14</v>
      </c>
      <c r="AB46" s="11">
        <f t="shared" si="0"/>
        <v>0.39615166949632147</v>
      </c>
      <c r="AF46" s="13"/>
    </row>
    <row r="47" spans="1:34" x14ac:dyDescent="0.35">
      <c r="A47" s="4">
        <v>2</v>
      </c>
      <c r="B47" s="114"/>
      <c r="C47" s="114"/>
      <c r="D47" s="114"/>
      <c r="E47" s="114"/>
      <c r="F47" s="114"/>
      <c r="G47" s="115"/>
      <c r="H47" s="115"/>
      <c r="I47" s="115"/>
      <c r="J47" s="115"/>
      <c r="Y47" s="4">
        <v>44</v>
      </c>
      <c r="Z47" s="31" t="s">
        <v>77</v>
      </c>
      <c r="AA47" s="1">
        <v>19</v>
      </c>
      <c r="AB47" s="11">
        <f t="shared" si="0"/>
        <v>0.53763440860215062</v>
      </c>
    </row>
    <row r="48" spans="1:34" x14ac:dyDescent="0.35">
      <c r="A48" s="4">
        <v>3</v>
      </c>
      <c r="B48" s="114"/>
      <c r="C48" s="114"/>
      <c r="D48" s="114"/>
      <c r="E48" s="114"/>
      <c r="F48" s="114"/>
      <c r="G48" s="115"/>
      <c r="H48" s="115"/>
      <c r="I48" s="115"/>
      <c r="J48" s="115"/>
      <c r="Y48" s="4">
        <v>45</v>
      </c>
      <c r="Z48" s="31" t="s">
        <v>75</v>
      </c>
      <c r="AA48" s="1">
        <v>16</v>
      </c>
      <c r="AB48" s="11">
        <f t="shared" si="0"/>
        <v>0.45274476513865308</v>
      </c>
    </row>
    <row r="49" spans="1:36" x14ac:dyDescent="0.35">
      <c r="A49" s="2" t="s">
        <v>113</v>
      </c>
      <c r="Y49" s="4">
        <v>46</v>
      </c>
      <c r="Z49" s="31" t="s">
        <v>70</v>
      </c>
      <c r="AA49" s="1">
        <v>19</v>
      </c>
      <c r="AB49" s="11">
        <f t="shared" si="0"/>
        <v>0.53763440860215062</v>
      </c>
    </row>
    <row r="50" spans="1:36" x14ac:dyDescent="0.35">
      <c r="Y50" s="4">
        <v>47</v>
      </c>
      <c r="Z50" s="31" t="s">
        <v>193</v>
      </c>
      <c r="AA50" s="1">
        <v>4</v>
      </c>
      <c r="AB50" s="11">
        <f t="shared" si="0"/>
        <v>0.11318619128466327</v>
      </c>
    </row>
    <row r="51" spans="1:36" x14ac:dyDescent="0.35">
      <c r="Y51" s="4">
        <v>48</v>
      </c>
      <c r="Z51" s="31" t="s">
        <v>200</v>
      </c>
      <c r="AA51" s="1">
        <v>1</v>
      </c>
      <c r="AB51" s="11">
        <f t="shared" si="0"/>
        <v>2.8296547821165818E-2</v>
      </c>
    </row>
    <row r="52" spans="1:36" x14ac:dyDescent="0.35">
      <c r="Y52" s="4">
        <v>49</v>
      </c>
      <c r="Z52" s="31" t="s">
        <v>194</v>
      </c>
      <c r="AA52" s="1">
        <v>4</v>
      </c>
      <c r="AB52" s="11">
        <f t="shared" si="0"/>
        <v>0.11318619128466327</v>
      </c>
    </row>
    <row r="53" spans="1:36" x14ac:dyDescent="0.35">
      <c r="A53" s="23" t="s">
        <v>148</v>
      </c>
      <c r="B53" s="24"/>
      <c r="C53" s="24"/>
      <c r="D53" s="24"/>
      <c r="E53" s="24"/>
      <c r="F53" s="24"/>
      <c r="G53" s="24"/>
      <c r="H53" s="24"/>
      <c r="I53" s="24"/>
      <c r="J53" s="24">
        <v>952</v>
      </c>
      <c r="K53" s="24"/>
      <c r="L53" s="24"/>
      <c r="M53" s="24"/>
      <c r="N53" s="24"/>
      <c r="O53" s="24"/>
      <c r="P53" s="24"/>
      <c r="Q53" s="24"/>
      <c r="R53" s="24"/>
      <c r="Y53" s="4">
        <v>50</v>
      </c>
      <c r="Z53" s="31" t="s">
        <v>95</v>
      </c>
      <c r="AA53" s="1">
        <v>3</v>
      </c>
      <c r="AB53" s="11">
        <f t="shared" si="0"/>
        <v>8.4889643463497449E-2</v>
      </c>
    </row>
    <row r="54" spans="1:36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Y54" s="4">
        <v>51</v>
      </c>
      <c r="Z54" s="31" t="s">
        <v>88</v>
      </c>
      <c r="AA54" s="1">
        <v>5</v>
      </c>
      <c r="AB54" s="11">
        <f t="shared" si="0"/>
        <v>0.14148273910582909</v>
      </c>
    </row>
    <row r="55" spans="1:36" x14ac:dyDescent="0.35">
      <c r="A55" s="116" t="s">
        <v>0</v>
      </c>
      <c r="B55" s="122" t="s">
        <v>26</v>
      </c>
      <c r="C55" s="116" t="s">
        <v>125</v>
      </c>
      <c r="D55" s="116" t="s">
        <v>6</v>
      </c>
      <c r="E55" s="116" t="s">
        <v>126</v>
      </c>
      <c r="F55" s="116" t="s">
        <v>6</v>
      </c>
      <c r="G55" s="116" t="s">
        <v>119</v>
      </c>
      <c r="H55" s="116" t="s">
        <v>6</v>
      </c>
      <c r="I55" s="116" t="s">
        <v>120</v>
      </c>
      <c r="J55" s="116" t="s">
        <v>6</v>
      </c>
      <c r="K55" s="116" t="s">
        <v>121</v>
      </c>
      <c r="L55" s="116" t="s">
        <v>6</v>
      </c>
      <c r="M55" s="121" t="s">
        <v>122</v>
      </c>
      <c r="N55" s="121" t="s">
        <v>6</v>
      </c>
      <c r="O55" s="121" t="s">
        <v>123</v>
      </c>
      <c r="P55" s="121" t="s">
        <v>6</v>
      </c>
      <c r="Q55" s="121" t="s">
        <v>124</v>
      </c>
      <c r="R55" s="121" t="s">
        <v>6</v>
      </c>
      <c r="Y55" s="1"/>
      <c r="Z55" s="31" t="s">
        <v>98</v>
      </c>
      <c r="AA55" s="1">
        <v>9</v>
      </c>
      <c r="AB55" s="11">
        <f t="shared" si="0"/>
        <v>0.25466893039049238</v>
      </c>
      <c r="AC55" s="18"/>
      <c r="AE55"/>
      <c r="AF55"/>
      <c r="AI55" s="9"/>
      <c r="AJ55" s="9"/>
    </row>
    <row r="56" spans="1:36" x14ac:dyDescent="0.35">
      <c r="A56" s="117"/>
      <c r="B56" s="123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21"/>
      <c r="N56" s="121"/>
      <c r="O56" s="121"/>
      <c r="P56" s="121"/>
      <c r="Q56" s="121"/>
      <c r="R56" s="121"/>
      <c r="Y56" s="1"/>
      <c r="Z56" s="31" t="s">
        <v>97</v>
      </c>
      <c r="AA56" s="1">
        <v>8</v>
      </c>
      <c r="AB56" s="11">
        <f t="shared" si="0"/>
        <v>0.22637238256932654</v>
      </c>
      <c r="AC56" s="18"/>
      <c r="AE56"/>
      <c r="AF56"/>
      <c r="AI56" s="9"/>
      <c r="AJ56" s="9"/>
    </row>
    <row r="57" spans="1:36" x14ac:dyDescent="0.35">
      <c r="A57" s="118"/>
      <c r="B57" s="124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21"/>
      <c r="N57" s="121"/>
      <c r="O57" s="121"/>
      <c r="P57" s="121"/>
      <c r="Q57" s="121"/>
      <c r="R57" s="121"/>
      <c r="Y57" s="1"/>
      <c r="Z57" s="31" t="s">
        <v>94</v>
      </c>
      <c r="AA57" s="1">
        <v>9</v>
      </c>
      <c r="AB57" s="11">
        <f t="shared" si="0"/>
        <v>0.25466893039049238</v>
      </c>
      <c r="AC57" s="18"/>
      <c r="AE57"/>
      <c r="AF57"/>
      <c r="AI57" s="9"/>
      <c r="AJ57" s="9"/>
    </row>
    <row r="58" spans="1:36" x14ac:dyDescent="0.35">
      <c r="A58" s="25">
        <v>1</v>
      </c>
      <c r="B58" s="26" t="s">
        <v>27</v>
      </c>
      <c r="C58" s="26"/>
      <c r="D58" s="26"/>
      <c r="E58" s="26"/>
      <c r="F58" s="26"/>
      <c r="G58" s="25"/>
      <c r="H58" s="27"/>
      <c r="I58" s="25"/>
      <c r="J58" s="27"/>
      <c r="K58" s="25"/>
      <c r="L58" s="27"/>
      <c r="M58" s="25"/>
      <c r="N58" s="27"/>
      <c r="O58" s="25"/>
      <c r="P58" s="27"/>
      <c r="Q58" s="25"/>
      <c r="R58" s="27"/>
      <c r="Y58" s="1"/>
      <c r="Z58" s="31" t="s">
        <v>90</v>
      </c>
      <c r="AA58" s="1">
        <v>9</v>
      </c>
      <c r="AB58" s="11">
        <f t="shared" si="0"/>
        <v>0.25466893039049238</v>
      </c>
      <c r="AC58" s="18"/>
      <c r="AE58"/>
      <c r="AF58"/>
      <c r="AI58" s="9"/>
      <c r="AJ58" s="9"/>
    </row>
    <row r="59" spans="1:36" x14ac:dyDescent="0.35">
      <c r="A59" s="25">
        <v>2</v>
      </c>
      <c r="B59" s="26" t="s">
        <v>28</v>
      </c>
      <c r="C59" s="26"/>
      <c r="D59" s="26"/>
      <c r="E59" s="26"/>
      <c r="F59" s="26"/>
      <c r="G59" s="25"/>
      <c r="H59" s="27"/>
      <c r="I59" s="25"/>
      <c r="J59" s="27"/>
      <c r="K59" s="25"/>
      <c r="L59" s="27"/>
      <c r="M59" s="25"/>
      <c r="N59" s="27"/>
      <c r="O59" s="25"/>
      <c r="P59" s="27"/>
      <c r="Q59" s="25"/>
      <c r="R59" s="27"/>
      <c r="Y59" s="1"/>
      <c r="Z59" s="31" t="s">
        <v>96</v>
      </c>
      <c r="AA59" s="1">
        <v>6</v>
      </c>
      <c r="AB59" s="11">
        <f t="shared" si="0"/>
        <v>0.1697792869269949</v>
      </c>
      <c r="AC59" s="6"/>
      <c r="AE59"/>
      <c r="AF59"/>
      <c r="AI59" s="9"/>
      <c r="AJ59" s="9"/>
    </row>
    <row r="60" spans="1:36" x14ac:dyDescent="0.35">
      <c r="A60" s="25">
        <v>3</v>
      </c>
      <c r="B60" s="26" t="s">
        <v>85</v>
      </c>
      <c r="C60" s="26"/>
      <c r="D60" s="26"/>
      <c r="E60" s="26">
        <v>18</v>
      </c>
      <c r="F60" s="29">
        <f>E60/J53*100</f>
        <v>1.8907563025210083</v>
      </c>
      <c r="G60" s="25">
        <v>826</v>
      </c>
      <c r="H60" s="27">
        <f>G60/J53*100</f>
        <v>86.764705882352942</v>
      </c>
      <c r="I60" s="25"/>
      <c r="J60" s="27"/>
      <c r="K60" s="25"/>
      <c r="L60" s="27"/>
      <c r="M60" s="25"/>
      <c r="N60" s="27"/>
      <c r="O60" s="25"/>
      <c r="P60" s="27"/>
      <c r="Q60" s="25"/>
      <c r="R60" s="27"/>
      <c r="Y60" s="1"/>
      <c r="Z60" s="31" t="s">
        <v>89</v>
      </c>
      <c r="AA60" s="1">
        <v>9</v>
      </c>
      <c r="AB60" s="11">
        <f t="shared" si="0"/>
        <v>0.25466893039049238</v>
      </c>
      <c r="AC60" s="6"/>
      <c r="AE60"/>
      <c r="AF60"/>
      <c r="AI60" s="9"/>
      <c r="AJ60" s="9"/>
    </row>
    <row r="61" spans="1:36" x14ac:dyDescent="0.35">
      <c r="A61" s="25">
        <v>4</v>
      </c>
      <c r="B61" s="26" t="s">
        <v>29</v>
      </c>
      <c r="C61" s="26"/>
      <c r="D61" s="26"/>
      <c r="E61" s="26"/>
      <c r="F61" s="26"/>
      <c r="G61" s="25"/>
      <c r="H61" s="27"/>
      <c r="I61" s="25">
        <v>84</v>
      </c>
      <c r="J61" s="27">
        <f>I61/J53*100</f>
        <v>8.8235294117647065</v>
      </c>
      <c r="K61" s="25"/>
      <c r="L61" s="27"/>
      <c r="M61" s="25"/>
      <c r="N61" s="27"/>
      <c r="O61" s="25"/>
      <c r="P61" s="27"/>
      <c r="Q61" s="25"/>
      <c r="R61" s="27"/>
      <c r="Y61" s="1"/>
      <c r="Z61" s="31" t="s">
        <v>92</v>
      </c>
      <c r="AA61" s="1">
        <v>10</v>
      </c>
      <c r="AB61" s="11">
        <f t="shared" si="0"/>
        <v>0.28296547821165818</v>
      </c>
      <c r="AC61" s="18"/>
      <c r="AE61"/>
      <c r="AF61"/>
      <c r="AI61" s="9"/>
      <c r="AJ61" s="9"/>
    </row>
    <row r="62" spans="1:36" x14ac:dyDescent="0.35">
      <c r="A62" s="25">
        <v>5</v>
      </c>
      <c r="B62" s="26" t="s">
        <v>30</v>
      </c>
      <c r="C62" s="26"/>
      <c r="D62" s="26"/>
      <c r="E62" s="26"/>
      <c r="F62" s="26"/>
      <c r="G62" s="25"/>
      <c r="H62" s="27"/>
      <c r="I62" s="25"/>
      <c r="J62" s="27"/>
      <c r="K62" s="25"/>
      <c r="L62" s="27"/>
      <c r="M62" s="25"/>
      <c r="N62" s="27"/>
      <c r="O62" s="25"/>
      <c r="P62" s="27"/>
      <c r="Q62" s="25"/>
      <c r="R62" s="27"/>
      <c r="Y62" s="1"/>
      <c r="Z62" s="31" t="s">
        <v>91</v>
      </c>
      <c r="AA62" s="1">
        <v>5</v>
      </c>
      <c r="AB62" s="11">
        <f t="shared" si="0"/>
        <v>0.14148273910582909</v>
      </c>
      <c r="AC62" s="18"/>
      <c r="AE62"/>
      <c r="AF62"/>
      <c r="AI62" s="9"/>
      <c r="AJ62" s="9"/>
    </row>
    <row r="63" spans="1:36" x14ac:dyDescent="0.35">
      <c r="A63" s="25">
        <v>6</v>
      </c>
      <c r="B63" s="26" t="s">
        <v>31</v>
      </c>
      <c r="C63" s="26"/>
      <c r="D63" s="26"/>
      <c r="E63" s="26"/>
      <c r="F63" s="26"/>
      <c r="G63" s="25"/>
      <c r="H63" s="27"/>
      <c r="I63" s="25"/>
      <c r="J63" s="27"/>
      <c r="K63" s="25"/>
      <c r="L63" s="27"/>
      <c r="M63" s="25"/>
      <c r="N63" s="27"/>
      <c r="O63" s="25"/>
      <c r="P63" s="27"/>
      <c r="Q63" s="25"/>
      <c r="R63" s="27"/>
      <c r="Y63" s="1"/>
      <c r="Z63" s="31" t="s">
        <v>196</v>
      </c>
      <c r="AA63" s="1">
        <v>42</v>
      </c>
      <c r="AB63" s="11">
        <f t="shared" si="0"/>
        <v>1.1884550084889642</v>
      </c>
      <c r="AC63" s="18"/>
      <c r="AE63"/>
      <c r="AF63"/>
      <c r="AI63" s="9"/>
      <c r="AJ63" s="9"/>
    </row>
    <row r="64" spans="1:36" x14ac:dyDescent="0.35">
      <c r="A64" s="25">
        <v>7</v>
      </c>
      <c r="B64" s="26" t="s">
        <v>32</v>
      </c>
      <c r="C64" s="26"/>
      <c r="D64" s="26"/>
      <c r="E64" s="26"/>
      <c r="F64" s="26"/>
      <c r="G64" s="25"/>
      <c r="H64" s="27"/>
      <c r="I64" s="25"/>
      <c r="J64" s="27"/>
      <c r="K64" s="25"/>
      <c r="L64" s="27"/>
      <c r="M64" s="25">
        <v>24</v>
      </c>
      <c r="N64" s="27">
        <f>M64/J53*100</f>
        <v>2.5210084033613445</v>
      </c>
      <c r="O64" s="25"/>
      <c r="P64" s="27"/>
      <c r="Q64" s="25"/>
      <c r="R64" s="27"/>
      <c r="Y64" s="1"/>
      <c r="Z64" s="31" t="s">
        <v>104</v>
      </c>
      <c r="AA64" s="1">
        <v>5</v>
      </c>
      <c r="AB64" s="11">
        <f t="shared" si="0"/>
        <v>0.14148273910582909</v>
      </c>
      <c r="AC64" s="18"/>
      <c r="AE64"/>
      <c r="AF64"/>
      <c r="AI64" s="9"/>
      <c r="AJ64" s="9"/>
    </row>
    <row r="65" spans="1:36" x14ac:dyDescent="0.35">
      <c r="A65" s="25">
        <v>8</v>
      </c>
      <c r="B65" s="26" t="s">
        <v>33</v>
      </c>
      <c r="C65" s="26"/>
      <c r="D65" s="26"/>
      <c r="E65" s="26"/>
      <c r="F65" s="26"/>
      <c r="G65" s="25"/>
      <c r="H65" s="27"/>
      <c r="I65" s="25"/>
      <c r="J65" s="27"/>
      <c r="K65" s="25"/>
      <c r="L65" s="27"/>
      <c r="M65" s="25"/>
      <c r="N65" s="27"/>
      <c r="O65" s="25"/>
      <c r="P65" s="27"/>
      <c r="Q65" s="25"/>
      <c r="R65" s="27"/>
      <c r="Y65" s="1"/>
      <c r="Z65" s="31" t="s">
        <v>99</v>
      </c>
      <c r="AA65" s="1">
        <v>7</v>
      </c>
      <c r="AB65" s="11">
        <f t="shared" si="0"/>
        <v>0.19807583474816073</v>
      </c>
      <c r="AC65" s="18"/>
      <c r="AE65"/>
      <c r="AF65"/>
      <c r="AI65" s="9"/>
      <c r="AJ65" s="9"/>
    </row>
    <row r="66" spans="1:36" x14ac:dyDescent="0.35">
      <c r="A66" s="25">
        <v>9</v>
      </c>
      <c r="B66" s="26" t="s">
        <v>2</v>
      </c>
      <c r="C66" s="26"/>
      <c r="D66" s="26"/>
      <c r="E66" s="26"/>
      <c r="F66" s="26"/>
      <c r="G66" s="25"/>
      <c r="H66" s="27"/>
      <c r="I66" s="25"/>
      <c r="J66" s="27"/>
      <c r="K66" s="25"/>
      <c r="L66" s="27"/>
      <c r="M66" s="25"/>
      <c r="N66" s="27"/>
      <c r="O66" s="25"/>
      <c r="P66" s="27"/>
      <c r="Q66" s="25"/>
      <c r="R66" s="27"/>
      <c r="Y66" s="1"/>
      <c r="Z66" s="31" t="s">
        <v>65</v>
      </c>
      <c r="AA66" s="1">
        <v>28</v>
      </c>
      <c r="AB66" s="11">
        <f t="shared" si="0"/>
        <v>0.79230333899264294</v>
      </c>
      <c r="AC66" s="18"/>
      <c r="AE66"/>
      <c r="AF66"/>
      <c r="AI66" s="9"/>
      <c r="AJ66" s="9"/>
    </row>
    <row r="67" spans="1:36" x14ac:dyDescent="0.35">
      <c r="A67" s="119" t="s">
        <v>3</v>
      </c>
      <c r="B67" s="120"/>
      <c r="C67" s="28">
        <f>SUM(C58:C66)</f>
        <v>0</v>
      </c>
      <c r="D67" s="28">
        <f t="shared" ref="D67:R67" si="17">SUM(D58:D66)</f>
        <v>0</v>
      </c>
      <c r="E67" s="28">
        <f t="shared" si="17"/>
        <v>18</v>
      </c>
      <c r="F67" s="30">
        <f t="shared" si="17"/>
        <v>1.8907563025210083</v>
      </c>
      <c r="G67" s="30">
        <f>SUM(G58:G64)</f>
        <v>826</v>
      </c>
      <c r="H67" s="30">
        <f t="shared" si="17"/>
        <v>86.764705882352942</v>
      </c>
      <c r="I67" s="30">
        <f t="shared" si="17"/>
        <v>84</v>
      </c>
      <c r="J67" s="30">
        <f t="shared" si="17"/>
        <v>8.8235294117647065</v>
      </c>
      <c r="K67" s="30"/>
      <c r="L67" s="30"/>
      <c r="M67" s="30">
        <f t="shared" si="17"/>
        <v>24</v>
      </c>
      <c r="N67" s="30">
        <f t="shared" si="17"/>
        <v>2.5210084033613445</v>
      </c>
      <c r="O67" s="28">
        <f t="shared" si="17"/>
        <v>0</v>
      </c>
      <c r="P67" s="28">
        <f t="shared" si="17"/>
        <v>0</v>
      </c>
      <c r="Q67" s="28">
        <f t="shared" si="17"/>
        <v>0</v>
      </c>
      <c r="R67" s="28">
        <f t="shared" si="17"/>
        <v>0</v>
      </c>
      <c r="Y67" s="1"/>
      <c r="Z67" s="31" t="s">
        <v>103</v>
      </c>
      <c r="AA67" s="1">
        <v>2</v>
      </c>
      <c r="AB67" s="11">
        <f t="shared" si="0"/>
        <v>5.6593095642331635E-2</v>
      </c>
      <c r="AC67" s="18"/>
      <c r="AE67"/>
      <c r="AF67"/>
      <c r="AI67" s="9"/>
      <c r="AJ67" s="9"/>
    </row>
    <row r="68" spans="1:36" x14ac:dyDescent="0.35">
      <c r="A68" s="2" t="s">
        <v>149</v>
      </c>
      <c r="B68" s="2"/>
      <c r="C68" s="2"/>
      <c r="D68" s="2"/>
      <c r="E68" s="2"/>
      <c r="F68" s="2"/>
      <c r="G68" s="2"/>
      <c r="H68" s="2"/>
      <c r="Y68" s="4"/>
      <c r="Z68" s="31" t="s">
        <v>211</v>
      </c>
      <c r="AA68" s="1">
        <v>217</v>
      </c>
      <c r="AB68" s="11">
        <f t="shared" si="0"/>
        <v>6.140350877192982</v>
      </c>
    </row>
    <row r="69" spans="1:36" x14ac:dyDescent="0.35">
      <c r="A69" s="2"/>
      <c r="B69" s="2"/>
      <c r="C69" s="2"/>
      <c r="D69" s="2"/>
      <c r="E69" s="2"/>
      <c r="F69" s="2"/>
      <c r="G69" s="2"/>
      <c r="H69" s="2"/>
      <c r="Y69" s="4">
        <v>69</v>
      </c>
      <c r="Z69" s="31" t="s">
        <v>201</v>
      </c>
      <c r="AA69" s="1">
        <v>272</v>
      </c>
      <c r="AB69" s="11">
        <f t="shared" ref="AB69:AB72" si="18">AA69/$AA$72*100</f>
        <v>7.6966610073571031</v>
      </c>
    </row>
    <row r="70" spans="1:36" x14ac:dyDescent="0.35">
      <c r="A70" s="2"/>
      <c r="B70" s="2"/>
      <c r="C70" s="2"/>
      <c r="D70" s="2"/>
      <c r="E70" s="2"/>
      <c r="F70" s="2"/>
      <c r="G70" s="2"/>
      <c r="H70" s="2"/>
      <c r="Y70" s="4">
        <v>70</v>
      </c>
      <c r="Z70" s="1" t="s">
        <v>100</v>
      </c>
      <c r="AA70" s="1">
        <f>1306</f>
        <v>1306</v>
      </c>
      <c r="AB70" s="11">
        <f t="shared" si="18"/>
        <v>36.955291454442559</v>
      </c>
    </row>
    <row r="71" spans="1:36" x14ac:dyDescent="0.35">
      <c r="A71" s="2"/>
      <c r="B71" s="2"/>
      <c r="C71" s="2"/>
      <c r="D71" s="2"/>
      <c r="E71" s="2"/>
      <c r="F71" s="2"/>
      <c r="G71" s="2"/>
      <c r="H71" s="2"/>
      <c r="Y71" s="4">
        <v>71</v>
      </c>
      <c r="Z71" s="1" t="s">
        <v>101</v>
      </c>
      <c r="AA71" s="1">
        <f>402</f>
        <v>402</v>
      </c>
      <c r="AB71" s="11">
        <f t="shared" si="18"/>
        <v>11.37521222410866</v>
      </c>
    </row>
    <row r="72" spans="1:36" x14ac:dyDescent="0.35">
      <c r="A72" s="2"/>
      <c r="B72" s="2"/>
      <c r="C72" s="2"/>
      <c r="D72" s="2"/>
      <c r="E72" s="2"/>
      <c r="F72" s="2"/>
      <c r="G72" s="2"/>
      <c r="H72" s="2"/>
      <c r="Y72" s="102" t="s">
        <v>3</v>
      </c>
      <c r="Z72" s="102"/>
      <c r="AA72" s="1">
        <f>SUM(AA4:AA71)</f>
        <v>3534</v>
      </c>
      <c r="AB72" s="11">
        <f t="shared" si="18"/>
        <v>100</v>
      </c>
    </row>
    <row r="73" spans="1:36" x14ac:dyDescent="0.35">
      <c r="Y73" s="2" t="s">
        <v>150</v>
      </c>
      <c r="Z73" s="96"/>
      <c r="AA73" s="2"/>
    </row>
    <row r="74" spans="1:36" x14ac:dyDescent="0.35">
      <c r="Z74" s="96"/>
      <c r="AA74" s="2"/>
    </row>
    <row r="75" spans="1:36" x14ac:dyDescent="0.35">
      <c r="Z75" s="96"/>
      <c r="AA75" s="2"/>
    </row>
    <row r="76" spans="1:36" x14ac:dyDescent="0.35">
      <c r="Z76" s="96"/>
      <c r="AA76" s="2"/>
    </row>
    <row r="77" spans="1:36" x14ac:dyDescent="0.35">
      <c r="Z77" s="96"/>
      <c r="AA77" s="2"/>
    </row>
    <row r="78" spans="1:36" x14ac:dyDescent="0.35">
      <c r="Z78" s="96"/>
      <c r="AA78" s="2"/>
    </row>
    <row r="79" spans="1:36" x14ac:dyDescent="0.35">
      <c r="Z79" s="96"/>
      <c r="AA79" s="2"/>
    </row>
    <row r="80" spans="1:36" x14ac:dyDescent="0.35">
      <c r="Z80" s="96"/>
      <c r="AA80" s="2"/>
    </row>
    <row r="81" spans="26:27" x14ac:dyDescent="0.35">
      <c r="Z81" s="96"/>
      <c r="AA81" s="2"/>
    </row>
    <row r="82" spans="26:27" x14ac:dyDescent="0.35">
      <c r="Z82" s="96"/>
      <c r="AA82" s="2"/>
    </row>
    <row r="83" spans="26:27" x14ac:dyDescent="0.35">
      <c r="Z83" s="96"/>
      <c r="AA83" s="2"/>
    </row>
    <row r="84" spans="26:27" x14ac:dyDescent="0.35">
      <c r="Z84" s="96"/>
      <c r="AA84" s="2"/>
    </row>
    <row r="85" spans="26:27" x14ac:dyDescent="0.35">
      <c r="Z85" s="96"/>
      <c r="AA85" s="2"/>
    </row>
    <row r="86" spans="26:27" x14ac:dyDescent="0.35">
      <c r="Z86" s="96"/>
      <c r="AA86" s="2"/>
    </row>
    <row r="87" spans="26:27" x14ac:dyDescent="0.35">
      <c r="Z87" s="96"/>
      <c r="AA87" s="2"/>
    </row>
    <row r="88" spans="26:27" x14ac:dyDescent="0.35">
      <c r="Z88" s="96"/>
      <c r="AA88" s="2"/>
    </row>
    <row r="89" spans="26:27" x14ac:dyDescent="0.35">
      <c r="Z89" s="96"/>
      <c r="AA89" s="2"/>
    </row>
    <row r="90" spans="26:27" x14ac:dyDescent="0.35">
      <c r="Z90" s="96"/>
      <c r="AA90" s="2"/>
    </row>
    <row r="91" spans="26:27" x14ac:dyDescent="0.35">
      <c r="Z91" s="96"/>
      <c r="AA91" s="2"/>
    </row>
    <row r="92" spans="26:27" x14ac:dyDescent="0.35">
      <c r="Z92" s="96"/>
      <c r="AA92" s="2"/>
    </row>
  </sheetData>
  <mergeCells count="69">
    <mergeCell ref="Y72:Z72"/>
    <mergeCell ref="A67:B6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55:A57"/>
    <mergeCell ref="B55:B57"/>
    <mergeCell ref="B48:F48"/>
    <mergeCell ref="G48:H48"/>
    <mergeCell ref="I48:J48"/>
    <mergeCell ref="C55:C57"/>
    <mergeCell ref="D55:D57"/>
    <mergeCell ref="E55:E57"/>
    <mergeCell ref="F55:F57"/>
    <mergeCell ref="B46:F46"/>
    <mergeCell ref="G46:H46"/>
    <mergeCell ref="I46:J46"/>
    <mergeCell ref="G47:H47"/>
    <mergeCell ref="I47:J47"/>
    <mergeCell ref="B47:F47"/>
    <mergeCell ref="A27:B27"/>
    <mergeCell ref="A28:B28"/>
    <mergeCell ref="P22:P24"/>
    <mergeCell ref="B45:F45"/>
    <mergeCell ref="G45:H45"/>
    <mergeCell ref="I45:J45"/>
    <mergeCell ref="A16:B16"/>
    <mergeCell ref="N16:O16"/>
    <mergeCell ref="A21:B21"/>
    <mergeCell ref="N22:N24"/>
    <mergeCell ref="O22:O24"/>
    <mergeCell ref="S5:S6"/>
    <mergeCell ref="T5:U5"/>
    <mergeCell ref="V5:V6"/>
    <mergeCell ref="W5:W6"/>
    <mergeCell ref="N34:O34"/>
    <mergeCell ref="Q22:Q24"/>
    <mergeCell ref="R22:R24"/>
    <mergeCell ref="S22:S24"/>
    <mergeCell ref="B4:B6"/>
    <mergeCell ref="E4:H4"/>
    <mergeCell ref="I4:L4"/>
    <mergeCell ref="N4:N6"/>
    <mergeCell ref="R5:R6"/>
    <mergeCell ref="AG1:AH1"/>
    <mergeCell ref="Y2:Y3"/>
    <mergeCell ref="Z2:Z3"/>
    <mergeCell ref="AA2:AB2"/>
    <mergeCell ref="A11:B11"/>
    <mergeCell ref="O4:O6"/>
    <mergeCell ref="P4:S4"/>
    <mergeCell ref="T4:W4"/>
    <mergeCell ref="E5:F5"/>
    <mergeCell ref="G5:G6"/>
    <mergeCell ref="H5:H6"/>
    <mergeCell ref="I5:J5"/>
    <mergeCell ref="K5:K6"/>
    <mergeCell ref="L5:L6"/>
    <mergeCell ref="P5:Q5"/>
    <mergeCell ref="A4:A6"/>
  </mergeCells>
  <pageMargins left="0.70866141732283472" right="0.70866141732283472" top="0.74803149606299213" bottom="0.74803149606299213" header="0.31496062992125984" footer="0.31496062992125984"/>
  <pageSetup paperSize="5" scale="82" orientation="landscape" horizontalDpi="4294967293" r:id="rId1"/>
  <colBreaks count="1" manualBreakCount="1">
    <brk id="24" max="8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0"/>
  <sheetViews>
    <sheetView view="pageBreakPreview" topLeftCell="A57" zoomScale="67" zoomScaleNormal="100" zoomScaleSheetLayoutView="90" workbookViewId="0">
      <selection activeCell="Z21" sqref="Z21"/>
    </sheetView>
  </sheetViews>
  <sheetFormatPr defaultRowHeight="14.5" x14ac:dyDescent="0.35"/>
  <cols>
    <col min="1" max="1" width="4" customWidth="1"/>
    <col min="2" max="4" width="8.81640625" customWidth="1"/>
    <col min="5" max="6" width="7" customWidth="1"/>
    <col min="7" max="7" width="7.1796875" customWidth="1"/>
    <col min="8" max="8" width="8.453125" customWidth="1"/>
    <col min="9" max="9" width="7.453125" customWidth="1"/>
    <col min="10" max="10" width="7.26953125" customWidth="1"/>
    <col min="11" max="11" width="7.1796875" customWidth="1"/>
    <col min="12" max="12" width="6.453125" customWidth="1"/>
    <col min="13" max="13" width="9.26953125" customWidth="1"/>
    <col min="14" max="14" width="6.26953125" customWidth="1"/>
    <col min="15" max="15" width="9.81640625" customWidth="1"/>
    <col min="16" max="16" width="6.7265625" customWidth="1"/>
    <col min="17" max="17" width="6.81640625" customWidth="1"/>
    <col min="18" max="18" width="7.1796875" customWidth="1"/>
    <col min="19" max="19" width="9.1796875" customWidth="1"/>
    <col min="20" max="20" width="7.26953125" customWidth="1"/>
    <col min="21" max="21" width="7.54296875" customWidth="1"/>
    <col min="22" max="22" width="7.1796875" customWidth="1"/>
    <col min="23" max="23" width="6.7265625" customWidth="1"/>
    <col min="24" max="24" width="9.54296875" customWidth="1"/>
    <col min="25" max="25" width="3.81640625" customWidth="1"/>
    <col min="26" max="26" width="56.1796875" customWidth="1"/>
    <col min="27" max="27" width="7.54296875" style="9" bestFit="1" customWidth="1"/>
    <col min="28" max="28" width="6.54296875" style="9" customWidth="1"/>
    <col min="29" max="29" width="7.7265625" style="9" customWidth="1"/>
    <col min="30" max="30" width="7.453125" style="9" customWidth="1"/>
    <col min="31" max="32" width="4.81640625" customWidth="1"/>
    <col min="33" max="33" width="33" customWidth="1"/>
    <col min="34" max="34" width="13" style="9" customWidth="1"/>
    <col min="35" max="35" width="15" style="9" customWidth="1"/>
    <col min="36" max="36" width="7.54296875" style="9" bestFit="1" customWidth="1"/>
    <col min="37" max="37" width="7.81640625" style="9" customWidth="1"/>
  </cols>
  <sheetData>
    <row r="1" spans="1:37" x14ac:dyDescent="0.35">
      <c r="A1" s="5" t="s">
        <v>82</v>
      </c>
      <c r="Y1" s="2" t="s">
        <v>114</v>
      </c>
      <c r="Z1" s="2"/>
      <c r="AA1" s="6"/>
      <c r="AB1" s="6"/>
      <c r="AC1" s="6"/>
      <c r="AD1" s="6"/>
      <c r="AE1" s="2"/>
      <c r="AJ1" s="101"/>
      <c r="AK1" s="101"/>
    </row>
    <row r="2" spans="1:37" x14ac:dyDescent="0.35">
      <c r="Y2" s="102" t="s">
        <v>0</v>
      </c>
      <c r="Z2" s="103" t="s">
        <v>86</v>
      </c>
      <c r="AA2" s="102" t="s">
        <v>34</v>
      </c>
      <c r="AB2" s="102"/>
      <c r="AC2" s="154"/>
      <c r="AD2" s="154"/>
      <c r="AE2" s="2"/>
      <c r="AJ2" s="8"/>
      <c r="AK2" s="8"/>
    </row>
    <row r="3" spans="1:37" x14ac:dyDescent="0.35">
      <c r="A3" s="2" t="s">
        <v>107</v>
      </c>
      <c r="B3" s="2"/>
      <c r="C3" s="2"/>
      <c r="D3" s="2"/>
      <c r="E3" s="2"/>
      <c r="F3" s="2"/>
      <c r="G3" s="2"/>
      <c r="H3" s="2"/>
      <c r="I3" s="2"/>
      <c r="K3" s="45">
        <f>G28+K28</f>
        <v>3190</v>
      </c>
      <c r="N3" s="2" t="s">
        <v>109</v>
      </c>
      <c r="O3" s="2"/>
      <c r="P3" s="2"/>
      <c r="Q3" s="2"/>
      <c r="R3" s="2"/>
      <c r="S3" s="2"/>
      <c r="Y3" s="102"/>
      <c r="Z3" s="104"/>
      <c r="AA3" s="7" t="s">
        <v>1</v>
      </c>
      <c r="AB3" s="7" t="s">
        <v>6</v>
      </c>
      <c r="AC3" s="8"/>
      <c r="AD3" s="8"/>
      <c r="AE3" s="2"/>
      <c r="AJ3" s="6"/>
      <c r="AK3" s="6"/>
    </row>
    <row r="4" spans="1:37" x14ac:dyDescent="0.35">
      <c r="A4" s="102" t="s">
        <v>0</v>
      </c>
      <c r="B4" s="106" t="s">
        <v>7</v>
      </c>
      <c r="C4" s="20"/>
      <c r="D4" s="20"/>
      <c r="E4" s="102" t="s">
        <v>83</v>
      </c>
      <c r="F4" s="102"/>
      <c r="G4" s="102"/>
      <c r="H4" s="102"/>
      <c r="I4" s="102" t="s">
        <v>84</v>
      </c>
      <c r="J4" s="102"/>
      <c r="K4" s="102"/>
      <c r="L4" s="102"/>
      <c r="N4" s="102" t="s">
        <v>0</v>
      </c>
      <c r="O4" s="106" t="s">
        <v>26</v>
      </c>
      <c r="P4" s="102" t="s">
        <v>83</v>
      </c>
      <c r="Q4" s="102"/>
      <c r="R4" s="102"/>
      <c r="S4" s="102"/>
      <c r="T4" s="102" t="s">
        <v>84</v>
      </c>
      <c r="U4" s="102"/>
      <c r="V4" s="102"/>
      <c r="W4" s="102"/>
      <c r="X4" s="8"/>
      <c r="Y4" s="4">
        <v>1</v>
      </c>
      <c r="Z4" s="1" t="s">
        <v>35</v>
      </c>
      <c r="AA4" s="4">
        <f>47+1+30</f>
        <v>78</v>
      </c>
      <c r="AB4" s="11">
        <f t="shared" ref="AB4:AB35" ca="1" si="0">AA4/$AA$69*100</f>
        <v>2.4451410658307209</v>
      </c>
      <c r="AC4" s="6"/>
      <c r="AD4" s="18"/>
      <c r="AE4" s="2"/>
      <c r="AJ4" s="6"/>
      <c r="AK4" s="6"/>
    </row>
    <row r="5" spans="1:37" ht="15" customHeight="1" x14ac:dyDescent="0.35">
      <c r="A5" s="102"/>
      <c r="B5" s="106"/>
      <c r="C5" s="20"/>
      <c r="D5" s="20"/>
      <c r="E5" s="102" t="s">
        <v>8</v>
      </c>
      <c r="F5" s="102"/>
      <c r="G5" s="102" t="s">
        <v>1</v>
      </c>
      <c r="H5" s="102" t="s">
        <v>6</v>
      </c>
      <c r="I5" s="102" t="s">
        <v>8</v>
      </c>
      <c r="J5" s="102"/>
      <c r="K5" s="102" t="s">
        <v>1</v>
      </c>
      <c r="L5" s="102" t="s">
        <v>6</v>
      </c>
      <c r="N5" s="102"/>
      <c r="O5" s="106"/>
      <c r="P5" s="102" t="s">
        <v>8</v>
      </c>
      <c r="Q5" s="102"/>
      <c r="R5" s="102" t="s">
        <v>1</v>
      </c>
      <c r="S5" s="102" t="s">
        <v>6</v>
      </c>
      <c r="T5" s="102" t="s">
        <v>8</v>
      </c>
      <c r="U5" s="102"/>
      <c r="V5" s="102" t="s">
        <v>1</v>
      </c>
      <c r="W5" s="102" t="s">
        <v>6</v>
      </c>
      <c r="X5" s="8"/>
      <c r="Y5" s="4">
        <v>2</v>
      </c>
      <c r="Z5" s="1" t="s">
        <v>36</v>
      </c>
      <c r="AA5" s="4">
        <v>83</v>
      </c>
      <c r="AB5" s="11">
        <f t="shared" ca="1" si="0"/>
        <v>2.6018808777429467</v>
      </c>
      <c r="AC5" s="6"/>
      <c r="AD5" s="18"/>
      <c r="AE5" s="2"/>
      <c r="AJ5" s="6"/>
      <c r="AK5" s="6"/>
    </row>
    <row r="6" spans="1:37" x14ac:dyDescent="0.35">
      <c r="A6" s="102"/>
      <c r="B6" s="106"/>
      <c r="C6" s="20"/>
      <c r="D6" s="20"/>
      <c r="E6" s="7" t="s">
        <v>4</v>
      </c>
      <c r="F6" s="7" t="s">
        <v>5</v>
      </c>
      <c r="G6" s="102"/>
      <c r="H6" s="102"/>
      <c r="I6" s="7" t="s">
        <v>4</v>
      </c>
      <c r="J6" s="7" t="s">
        <v>5</v>
      </c>
      <c r="K6" s="102"/>
      <c r="L6" s="102"/>
      <c r="N6" s="102"/>
      <c r="O6" s="106"/>
      <c r="P6" s="7" t="s">
        <v>4</v>
      </c>
      <c r="Q6" s="7" t="s">
        <v>5</v>
      </c>
      <c r="R6" s="102"/>
      <c r="S6" s="102"/>
      <c r="T6" s="7" t="s">
        <v>4</v>
      </c>
      <c r="U6" s="7" t="s">
        <v>5</v>
      </c>
      <c r="V6" s="102"/>
      <c r="W6" s="102"/>
      <c r="X6" s="8"/>
      <c r="Y6" s="4">
        <v>3</v>
      </c>
      <c r="Z6" s="1" t="s">
        <v>37</v>
      </c>
      <c r="AA6" s="4">
        <v>69</v>
      </c>
      <c r="AB6" s="11">
        <f t="shared" ca="1" si="0"/>
        <v>2.1630094043887147</v>
      </c>
      <c r="AC6" s="6"/>
      <c r="AD6" s="18"/>
      <c r="AE6" s="2"/>
      <c r="AJ6" s="6"/>
      <c r="AK6" s="6"/>
    </row>
    <row r="7" spans="1:37" x14ac:dyDescent="0.35">
      <c r="A7" s="4">
        <v>1</v>
      </c>
      <c r="B7" s="4" t="s">
        <v>9</v>
      </c>
      <c r="C7" s="4"/>
      <c r="D7" s="4"/>
      <c r="E7" s="4">
        <v>0</v>
      </c>
      <c r="F7" s="4">
        <v>0</v>
      </c>
      <c r="G7" s="7">
        <f>SUM(E7:F7)</f>
        <v>0</v>
      </c>
      <c r="H7" s="11">
        <f>G7/$K$3*100</f>
        <v>0</v>
      </c>
      <c r="I7" s="4"/>
      <c r="J7" s="4"/>
      <c r="K7" s="7">
        <f>SUM(I7:J7)</f>
        <v>0</v>
      </c>
      <c r="L7" s="11">
        <f>K7/$K$3*100</f>
        <v>0</v>
      </c>
      <c r="N7" s="4">
        <v>1</v>
      </c>
      <c r="O7" s="1" t="s">
        <v>27</v>
      </c>
      <c r="P7" s="4">
        <v>1</v>
      </c>
      <c r="Q7" s="4">
        <v>0</v>
      </c>
      <c r="R7" s="4">
        <f>SUM(P7:Q7)</f>
        <v>1</v>
      </c>
      <c r="S7" s="11">
        <f>R7/$K$3*100</f>
        <v>3.1347962382445145E-2</v>
      </c>
      <c r="T7" s="4">
        <v>0</v>
      </c>
      <c r="U7" s="4">
        <v>0</v>
      </c>
      <c r="V7" s="4">
        <f>SUM(T7:U7)</f>
        <v>0</v>
      </c>
      <c r="W7" s="11">
        <f>V7/$K$3*100</f>
        <v>0</v>
      </c>
      <c r="Y7" s="4">
        <v>4</v>
      </c>
      <c r="Z7" s="1" t="s">
        <v>38</v>
      </c>
      <c r="AA7" s="4">
        <v>18</v>
      </c>
      <c r="AB7" s="11">
        <f t="shared" ca="1" si="0"/>
        <v>0.56426332288401249</v>
      </c>
      <c r="AC7" s="6"/>
      <c r="AD7" s="18"/>
      <c r="AE7" s="2"/>
      <c r="AJ7" s="6"/>
      <c r="AK7" s="6"/>
    </row>
    <row r="8" spans="1:37" x14ac:dyDescent="0.35">
      <c r="A8" s="4">
        <v>2</v>
      </c>
      <c r="B8" s="4" t="s">
        <v>10</v>
      </c>
      <c r="C8" s="4"/>
      <c r="D8" s="4"/>
      <c r="E8" s="4">
        <v>3</v>
      </c>
      <c r="F8" s="4">
        <v>0</v>
      </c>
      <c r="G8" s="7">
        <f t="shared" ref="G8:G26" si="1">SUM(E8:F8)</f>
        <v>3</v>
      </c>
      <c r="H8" s="11">
        <f t="shared" ref="H8:H28" si="2">G8/$K$3*100</f>
        <v>9.4043887147335428E-2</v>
      </c>
      <c r="I8" s="4"/>
      <c r="J8" s="4"/>
      <c r="K8" s="7">
        <f t="shared" ref="K8:K26" si="3">SUM(I8:J8)</f>
        <v>0</v>
      </c>
      <c r="L8" s="11">
        <f t="shared" ref="L8:L28" si="4">K8/$K$3*100</f>
        <v>0</v>
      </c>
      <c r="N8" s="4">
        <v>2</v>
      </c>
      <c r="O8" s="1" t="s">
        <v>28</v>
      </c>
      <c r="P8" s="4">
        <v>18</v>
      </c>
      <c r="Q8" s="4">
        <v>30</v>
      </c>
      <c r="R8" s="4">
        <f t="shared" ref="R8:R15" si="5">SUM(P8:Q8)</f>
        <v>48</v>
      </c>
      <c r="S8" s="11">
        <f t="shared" ref="S8:S16" si="6">R8/$K$3*100</f>
        <v>1.5047021943573669</v>
      </c>
      <c r="T8" s="4">
        <v>2</v>
      </c>
      <c r="U8" s="4">
        <v>1</v>
      </c>
      <c r="V8" s="4">
        <f t="shared" ref="V8:V16" si="7">SUM(T8:U8)</f>
        <v>3</v>
      </c>
      <c r="W8" s="11">
        <f t="shared" ref="W8:W16" si="8">V8/$K$3*100</f>
        <v>9.4043887147335428E-2</v>
      </c>
      <c r="Y8" s="4">
        <v>5</v>
      </c>
      <c r="Z8" s="1" t="s">
        <v>39</v>
      </c>
      <c r="AA8" s="4">
        <v>27</v>
      </c>
      <c r="AB8" s="11">
        <f t="shared" ca="1" si="0"/>
        <v>0.84639498432601878</v>
      </c>
      <c r="AC8" s="6"/>
      <c r="AD8" s="18"/>
      <c r="AE8" s="2"/>
      <c r="AF8" s="6"/>
      <c r="AG8" s="2"/>
    </row>
    <row r="9" spans="1:37" x14ac:dyDescent="0.35">
      <c r="A9" s="4">
        <v>3</v>
      </c>
      <c r="B9" s="4" t="s">
        <v>11</v>
      </c>
      <c r="C9" s="4"/>
      <c r="D9" s="4"/>
      <c r="E9" s="4">
        <v>24</v>
      </c>
      <c r="F9" s="4">
        <v>0</v>
      </c>
      <c r="G9" s="7">
        <f t="shared" si="1"/>
        <v>24</v>
      </c>
      <c r="H9" s="11">
        <f t="shared" si="2"/>
        <v>0.75235109717868343</v>
      </c>
      <c r="I9" s="4"/>
      <c r="J9" s="4"/>
      <c r="K9" s="7">
        <f t="shared" si="3"/>
        <v>0</v>
      </c>
      <c r="L9" s="11">
        <f t="shared" si="4"/>
        <v>0</v>
      </c>
      <c r="N9" s="4">
        <v>3</v>
      </c>
      <c r="O9" s="1" t="s">
        <v>85</v>
      </c>
      <c r="P9" s="4">
        <v>392</v>
      </c>
      <c r="Q9" s="4">
        <v>400</v>
      </c>
      <c r="R9" s="4">
        <f t="shared" si="5"/>
        <v>792</v>
      </c>
      <c r="S9" s="11">
        <f t="shared" si="6"/>
        <v>24.827586206896552</v>
      </c>
      <c r="T9" s="4">
        <v>300</v>
      </c>
      <c r="U9" s="4">
        <v>550</v>
      </c>
      <c r="V9" s="4">
        <f t="shared" si="7"/>
        <v>850</v>
      </c>
      <c r="W9" s="11">
        <f t="shared" si="8"/>
        <v>26.645768025078372</v>
      </c>
      <c r="Y9" s="4">
        <v>6</v>
      </c>
      <c r="Z9" s="1" t="s">
        <v>117</v>
      </c>
      <c r="AA9" s="4">
        <v>71</v>
      </c>
      <c r="AB9" s="11">
        <f t="shared" ca="1" si="0"/>
        <v>2.2257053291536053</v>
      </c>
      <c r="AC9" s="6"/>
      <c r="AD9" s="18"/>
      <c r="AE9" s="2"/>
      <c r="AF9" s="6"/>
      <c r="AG9" s="2"/>
      <c r="AH9" s="6"/>
      <c r="AI9" s="6"/>
      <c r="AJ9" s="6"/>
      <c r="AK9" s="6"/>
    </row>
    <row r="10" spans="1:37" x14ac:dyDescent="0.35">
      <c r="A10" s="4">
        <v>4</v>
      </c>
      <c r="B10" s="4" t="s">
        <v>12</v>
      </c>
      <c r="C10" s="4"/>
      <c r="D10" s="4"/>
      <c r="E10" s="4">
        <v>13</v>
      </c>
      <c r="F10" s="4">
        <v>0</v>
      </c>
      <c r="G10" s="7">
        <f t="shared" si="1"/>
        <v>13</v>
      </c>
      <c r="H10" s="11">
        <f t="shared" si="2"/>
        <v>0.40752351097178685</v>
      </c>
      <c r="I10" s="4"/>
      <c r="J10" s="4">
        <v>1</v>
      </c>
      <c r="K10" s="7">
        <f t="shared" si="3"/>
        <v>1</v>
      </c>
      <c r="L10" s="11">
        <f t="shared" si="4"/>
        <v>3.1347962382445145E-2</v>
      </c>
      <c r="N10" s="4">
        <v>4</v>
      </c>
      <c r="O10" s="1" t="s">
        <v>29</v>
      </c>
      <c r="P10" s="4">
        <v>130</v>
      </c>
      <c r="Q10" s="4">
        <v>434</v>
      </c>
      <c r="R10" s="4">
        <f t="shared" si="5"/>
        <v>564</v>
      </c>
      <c r="S10" s="11">
        <f t="shared" si="6"/>
        <v>17.680250783699059</v>
      </c>
      <c r="T10" s="4">
        <v>8</v>
      </c>
      <c r="U10" s="4">
        <v>12</v>
      </c>
      <c r="V10" s="4">
        <f t="shared" si="7"/>
        <v>20</v>
      </c>
      <c r="W10" s="11">
        <f t="shared" si="8"/>
        <v>0.62695924764890276</v>
      </c>
      <c r="Y10" s="4">
        <v>7</v>
      </c>
      <c r="Z10" s="1" t="s">
        <v>40</v>
      </c>
      <c r="AA10" s="4">
        <v>30</v>
      </c>
      <c r="AB10" s="11">
        <f t="shared" ca="1" si="0"/>
        <v>0.94043887147335425</v>
      </c>
      <c r="AC10" s="6"/>
      <c r="AD10" s="18"/>
      <c r="AE10" s="2"/>
      <c r="AF10" s="6"/>
      <c r="AG10" s="2"/>
      <c r="AH10" s="6"/>
      <c r="AI10" s="6"/>
      <c r="AJ10" s="6"/>
      <c r="AK10" s="6"/>
    </row>
    <row r="11" spans="1:37" x14ac:dyDescent="0.35">
      <c r="A11" s="105" t="s">
        <v>1</v>
      </c>
      <c r="B11" s="105"/>
      <c r="C11" s="21"/>
      <c r="D11" s="21"/>
      <c r="E11" s="22">
        <f>SUM(E7:E10)</f>
        <v>40</v>
      </c>
      <c r="F11" s="22">
        <f t="shared" ref="F11:J11" si="9">SUM(F7:F10)</f>
        <v>0</v>
      </c>
      <c r="G11" s="22">
        <f t="shared" si="9"/>
        <v>40</v>
      </c>
      <c r="H11" s="43">
        <f t="shared" si="2"/>
        <v>1.2539184952978055</v>
      </c>
      <c r="I11" s="22">
        <f t="shared" si="9"/>
        <v>0</v>
      </c>
      <c r="J11" s="22">
        <f t="shared" si="9"/>
        <v>1</v>
      </c>
      <c r="K11" s="22">
        <f t="shared" si="3"/>
        <v>1</v>
      </c>
      <c r="L11" s="43">
        <f t="shared" si="4"/>
        <v>3.1347962382445145E-2</v>
      </c>
      <c r="N11" s="4">
        <v>5</v>
      </c>
      <c r="O11" s="1" t="s">
        <v>30</v>
      </c>
      <c r="P11" s="4">
        <v>5</v>
      </c>
      <c r="Q11" s="4">
        <v>2</v>
      </c>
      <c r="R11" s="4">
        <f t="shared" si="5"/>
        <v>7</v>
      </c>
      <c r="S11" s="11">
        <f t="shared" si="6"/>
        <v>0.21943573667711599</v>
      </c>
      <c r="T11" s="4">
        <v>16</v>
      </c>
      <c r="U11" s="4">
        <v>28</v>
      </c>
      <c r="V11" s="4">
        <f t="shared" si="7"/>
        <v>44</v>
      </c>
      <c r="W11" s="11">
        <f t="shared" si="8"/>
        <v>1.3793103448275863</v>
      </c>
      <c r="Y11" s="4">
        <v>8</v>
      </c>
      <c r="Z11" s="1" t="s">
        <v>116</v>
      </c>
      <c r="AA11" s="4">
        <v>40</v>
      </c>
      <c r="AB11" s="11">
        <f t="shared" ca="1" si="0"/>
        <v>1.2539184952978055</v>
      </c>
      <c r="AC11" s="6"/>
      <c r="AD11" s="18"/>
      <c r="AE11" s="2"/>
      <c r="AF11" s="6"/>
      <c r="AG11" s="2"/>
      <c r="AH11" s="6"/>
      <c r="AI11" s="6"/>
      <c r="AJ11" s="6"/>
      <c r="AK11" s="6"/>
    </row>
    <row r="12" spans="1:37" x14ac:dyDescent="0.35">
      <c r="A12" s="4">
        <v>1</v>
      </c>
      <c r="B12" s="4" t="s">
        <v>13</v>
      </c>
      <c r="C12" s="4"/>
      <c r="D12" s="4"/>
      <c r="E12" s="4">
        <v>18</v>
      </c>
      <c r="F12" s="4">
        <v>1</v>
      </c>
      <c r="G12" s="7">
        <f t="shared" si="1"/>
        <v>19</v>
      </c>
      <c r="H12" s="11">
        <f t="shared" si="2"/>
        <v>0.59561128526645768</v>
      </c>
      <c r="I12" s="4">
        <v>1</v>
      </c>
      <c r="J12" s="4">
        <v>9</v>
      </c>
      <c r="K12" s="7">
        <f t="shared" si="3"/>
        <v>10</v>
      </c>
      <c r="L12" s="11">
        <f t="shared" si="4"/>
        <v>0.31347962382445138</v>
      </c>
      <c r="N12" s="4">
        <v>6</v>
      </c>
      <c r="O12" s="1" t="s">
        <v>31</v>
      </c>
      <c r="P12" s="4">
        <v>3</v>
      </c>
      <c r="Q12" s="4">
        <v>36</v>
      </c>
      <c r="R12" s="4">
        <f t="shared" si="5"/>
        <v>39</v>
      </c>
      <c r="S12" s="11">
        <f t="shared" si="6"/>
        <v>1.2225705329153604</v>
      </c>
      <c r="T12" s="4">
        <v>1</v>
      </c>
      <c r="U12" s="4">
        <v>0</v>
      </c>
      <c r="V12" s="4">
        <f t="shared" si="7"/>
        <v>1</v>
      </c>
      <c r="W12" s="11">
        <f t="shared" si="8"/>
        <v>3.1347962382445145E-2</v>
      </c>
      <c r="Y12" s="4">
        <v>9</v>
      </c>
      <c r="Z12" s="1" t="s">
        <v>41</v>
      </c>
      <c r="AA12" s="4">
        <v>15</v>
      </c>
      <c r="AB12" s="11">
        <f t="shared" ca="1" si="0"/>
        <v>0.47021943573667713</v>
      </c>
      <c r="AC12" s="6"/>
      <c r="AD12" s="18"/>
      <c r="AE12" s="2"/>
      <c r="AF12" s="6"/>
      <c r="AG12" s="2"/>
      <c r="AH12" s="6"/>
      <c r="AI12" s="6"/>
      <c r="AJ12" s="6"/>
      <c r="AK12" s="6"/>
    </row>
    <row r="13" spans="1:37" x14ac:dyDescent="0.35">
      <c r="A13" s="4">
        <v>2</v>
      </c>
      <c r="B13" s="4" t="s">
        <v>14</v>
      </c>
      <c r="C13" s="4"/>
      <c r="D13" s="4"/>
      <c r="E13" s="4">
        <v>37</v>
      </c>
      <c r="F13" s="4">
        <v>9</v>
      </c>
      <c r="G13" s="7">
        <f t="shared" si="1"/>
        <v>46</v>
      </c>
      <c r="H13" s="11">
        <f t="shared" si="2"/>
        <v>1.4420062695924765</v>
      </c>
      <c r="I13" s="4">
        <v>8</v>
      </c>
      <c r="J13" s="4">
        <v>7</v>
      </c>
      <c r="K13" s="7">
        <f t="shared" si="3"/>
        <v>15</v>
      </c>
      <c r="L13" s="11">
        <f t="shared" si="4"/>
        <v>0.47021943573667713</v>
      </c>
      <c r="N13" s="4">
        <v>7</v>
      </c>
      <c r="O13" s="1" t="s">
        <v>32</v>
      </c>
      <c r="P13" s="4">
        <v>310</v>
      </c>
      <c r="Q13" s="4">
        <v>174</v>
      </c>
      <c r="R13" s="4">
        <f t="shared" si="5"/>
        <v>484</v>
      </c>
      <c r="S13" s="11">
        <f t="shared" si="6"/>
        <v>15.172413793103448</v>
      </c>
      <c r="T13" s="4">
        <v>122</v>
      </c>
      <c r="U13" s="4">
        <v>153</v>
      </c>
      <c r="V13" s="4">
        <f t="shared" si="7"/>
        <v>275</v>
      </c>
      <c r="W13" s="11">
        <f t="shared" si="8"/>
        <v>8.6206896551724146</v>
      </c>
      <c r="Y13" s="4">
        <v>10</v>
      </c>
      <c r="Z13" s="1" t="s">
        <v>42</v>
      </c>
      <c r="AA13" s="4">
        <v>30</v>
      </c>
      <c r="AB13" s="11">
        <f t="shared" ca="1" si="0"/>
        <v>0.94043887147335425</v>
      </c>
      <c r="AC13" s="6"/>
      <c r="AD13" s="18"/>
      <c r="AE13" s="2"/>
      <c r="AF13" s="6"/>
      <c r="AG13" s="2"/>
      <c r="AH13" s="6"/>
      <c r="AI13" s="6"/>
      <c r="AJ13" s="6"/>
      <c r="AK13" s="6"/>
    </row>
    <row r="14" spans="1:37" x14ac:dyDescent="0.35">
      <c r="A14" s="4">
        <v>3</v>
      </c>
      <c r="B14" s="4" t="s">
        <v>15</v>
      </c>
      <c r="C14" s="4"/>
      <c r="D14" s="4"/>
      <c r="E14" s="4">
        <v>78</v>
      </c>
      <c r="F14" s="4">
        <v>96</v>
      </c>
      <c r="G14" s="7">
        <f t="shared" si="1"/>
        <v>174</v>
      </c>
      <c r="H14" s="11">
        <f t="shared" si="2"/>
        <v>5.4545454545454541</v>
      </c>
      <c r="I14" s="4">
        <v>3</v>
      </c>
      <c r="J14" s="4">
        <v>22</v>
      </c>
      <c r="K14" s="7">
        <f t="shared" si="3"/>
        <v>25</v>
      </c>
      <c r="L14" s="11">
        <f t="shared" si="4"/>
        <v>0.7836990595611284</v>
      </c>
      <c r="N14" s="4">
        <v>8</v>
      </c>
      <c r="O14" s="1" t="s">
        <v>33</v>
      </c>
      <c r="P14" s="4">
        <v>19</v>
      </c>
      <c r="Q14" s="4">
        <v>0</v>
      </c>
      <c r="R14" s="4">
        <f t="shared" si="5"/>
        <v>19</v>
      </c>
      <c r="S14" s="11">
        <f t="shared" si="6"/>
        <v>0.59561128526645768</v>
      </c>
      <c r="T14" s="4">
        <v>1</v>
      </c>
      <c r="U14" s="4">
        <v>2</v>
      </c>
      <c r="V14" s="4">
        <f t="shared" si="7"/>
        <v>3</v>
      </c>
      <c r="W14" s="11">
        <f t="shared" si="8"/>
        <v>9.4043887147335428E-2</v>
      </c>
      <c r="Y14" s="4">
        <v>11</v>
      </c>
      <c r="Z14" s="1" t="s">
        <v>43</v>
      </c>
      <c r="AA14" s="4">
        <v>25</v>
      </c>
      <c r="AB14" s="11">
        <f t="shared" ca="1" si="0"/>
        <v>0.7836990595611284</v>
      </c>
      <c r="AC14" s="6"/>
      <c r="AD14" s="18"/>
      <c r="AE14" s="2"/>
      <c r="AF14" s="6"/>
      <c r="AG14" s="2"/>
      <c r="AH14" s="6"/>
      <c r="AI14" s="6"/>
      <c r="AJ14" s="6"/>
      <c r="AK14" s="6"/>
    </row>
    <row r="15" spans="1:37" x14ac:dyDescent="0.35">
      <c r="A15" s="4">
        <v>4</v>
      </c>
      <c r="B15" s="4" t="s">
        <v>16</v>
      </c>
      <c r="C15" s="4"/>
      <c r="D15" s="4"/>
      <c r="E15" s="4">
        <v>66</v>
      </c>
      <c r="F15" s="4">
        <v>96</v>
      </c>
      <c r="G15" s="7">
        <f t="shared" si="1"/>
        <v>162</v>
      </c>
      <c r="H15" s="11">
        <f t="shared" si="2"/>
        <v>5.0783699059561132</v>
      </c>
      <c r="I15" s="4">
        <v>6</v>
      </c>
      <c r="J15" s="4">
        <v>5</v>
      </c>
      <c r="K15" s="7">
        <f t="shared" si="3"/>
        <v>11</v>
      </c>
      <c r="L15" s="11">
        <f t="shared" si="4"/>
        <v>0.34482758620689657</v>
      </c>
      <c r="N15" s="4">
        <v>9</v>
      </c>
      <c r="O15" s="1" t="s">
        <v>2</v>
      </c>
      <c r="P15" s="4">
        <v>39</v>
      </c>
      <c r="Q15" s="4">
        <v>0</v>
      </c>
      <c r="R15" s="4">
        <f t="shared" si="5"/>
        <v>39</v>
      </c>
      <c r="S15" s="11">
        <f t="shared" si="6"/>
        <v>1.2225705329153604</v>
      </c>
      <c r="T15" s="4">
        <v>0</v>
      </c>
      <c r="U15" s="4">
        <v>1</v>
      </c>
      <c r="V15" s="4">
        <f t="shared" si="7"/>
        <v>1</v>
      </c>
      <c r="W15" s="11">
        <f t="shared" si="8"/>
        <v>3.1347962382445145E-2</v>
      </c>
      <c r="Y15" s="4">
        <v>12</v>
      </c>
      <c r="Z15" s="3" t="s">
        <v>44</v>
      </c>
      <c r="AA15" s="4">
        <v>17</v>
      </c>
      <c r="AB15" s="11">
        <f t="shared" ca="1" si="0"/>
        <v>0.5329153605015674</v>
      </c>
      <c r="AC15" s="6"/>
      <c r="AD15" s="18"/>
      <c r="AE15" s="2"/>
      <c r="AF15" s="6"/>
      <c r="AG15" s="2"/>
      <c r="AH15" s="6"/>
      <c r="AI15" s="6"/>
      <c r="AJ15" s="6"/>
      <c r="AK15" s="6"/>
    </row>
    <row r="16" spans="1:37" x14ac:dyDescent="0.35">
      <c r="A16" s="105" t="s">
        <v>1</v>
      </c>
      <c r="B16" s="105"/>
      <c r="C16" s="21"/>
      <c r="D16" s="21"/>
      <c r="E16" s="22">
        <f>SUM(E12:E15)</f>
        <v>199</v>
      </c>
      <c r="F16" s="22">
        <f t="shared" ref="F16:J16" si="10">SUM(F12:F15)</f>
        <v>202</v>
      </c>
      <c r="G16" s="22">
        <f t="shared" si="10"/>
        <v>401</v>
      </c>
      <c r="H16" s="43">
        <f t="shared" si="2"/>
        <v>12.570532915360502</v>
      </c>
      <c r="I16" s="22">
        <f t="shared" si="10"/>
        <v>18</v>
      </c>
      <c r="J16" s="22">
        <f t="shared" si="10"/>
        <v>43</v>
      </c>
      <c r="K16" s="22">
        <f t="shared" si="3"/>
        <v>61</v>
      </c>
      <c r="L16" s="43">
        <f t="shared" si="4"/>
        <v>1.9122257053291534</v>
      </c>
      <c r="N16" s="107" t="s">
        <v>3</v>
      </c>
      <c r="O16" s="108"/>
      <c r="P16" s="7">
        <f>SUM(P7:P15)</f>
        <v>917</v>
      </c>
      <c r="Q16" s="7">
        <f t="shared" ref="Q16:U16" si="11">SUM(Q7:Q15)</f>
        <v>1076</v>
      </c>
      <c r="R16" s="7">
        <f t="shared" si="11"/>
        <v>1993</v>
      </c>
      <c r="S16" s="11">
        <f t="shared" si="6"/>
        <v>62.476489028213166</v>
      </c>
      <c r="T16" s="7">
        <f t="shared" si="11"/>
        <v>450</v>
      </c>
      <c r="U16" s="7">
        <f t="shared" si="11"/>
        <v>747</v>
      </c>
      <c r="V16" s="7">
        <f t="shared" si="7"/>
        <v>1197</v>
      </c>
      <c r="W16" s="11">
        <f t="shared" si="8"/>
        <v>37.523510971786834</v>
      </c>
      <c r="Y16" s="4">
        <v>13</v>
      </c>
      <c r="Z16" s="1" t="s">
        <v>45</v>
      </c>
      <c r="AA16" s="4">
        <v>74</v>
      </c>
      <c r="AB16" s="11">
        <f t="shared" ca="1" si="0"/>
        <v>2.3197492163009406</v>
      </c>
      <c r="AC16" s="6"/>
      <c r="AD16" s="18"/>
      <c r="AE16" s="2"/>
      <c r="AF16" s="6"/>
      <c r="AG16" s="2"/>
      <c r="AH16" s="6"/>
      <c r="AI16" s="6"/>
      <c r="AJ16" s="6"/>
      <c r="AK16" s="6"/>
    </row>
    <row r="17" spans="1:37" x14ac:dyDescent="0.35">
      <c r="A17" s="4">
        <v>1</v>
      </c>
      <c r="B17" s="4" t="s">
        <v>17</v>
      </c>
      <c r="C17" s="4"/>
      <c r="D17" s="4"/>
      <c r="E17" s="4">
        <v>92</v>
      </c>
      <c r="F17" s="4">
        <v>196</v>
      </c>
      <c r="G17" s="7">
        <f t="shared" si="1"/>
        <v>288</v>
      </c>
      <c r="H17" s="11">
        <f t="shared" si="2"/>
        <v>9.0282131661441998</v>
      </c>
      <c r="I17" s="4">
        <v>64</v>
      </c>
      <c r="J17" s="4">
        <v>103</v>
      </c>
      <c r="K17" s="7">
        <f t="shared" si="3"/>
        <v>167</v>
      </c>
      <c r="L17" s="11">
        <f t="shared" si="4"/>
        <v>5.2351097178683386</v>
      </c>
      <c r="N17" s="2" t="s">
        <v>108</v>
      </c>
      <c r="O17" s="2"/>
      <c r="P17" s="2"/>
      <c r="Q17" s="2"/>
      <c r="R17" s="2"/>
      <c r="S17" s="2"/>
      <c r="Y17" s="4">
        <v>14</v>
      </c>
      <c r="Z17" s="1" t="s">
        <v>46</v>
      </c>
      <c r="AA17" s="4">
        <v>49</v>
      </c>
      <c r="AB17" s="11">
        <f t="shared" ca="1" si="0"/>
        <v>1.5360501567398119</v>
      </c>
      <c r="AC17" s="6"/>
      <c r="AD17" s="18"/>
      <c r="AE17" s="2"/>
      <c r="AF17" s="6"/>
      <c r="AG17" s="2"/>
      <c r="AH17" s="6"/>
      <c r="AI17" s="6"/>
      <c r="AJ17" s="6"/>
      <c r="AK17" s="6"/>
    </row>
    <row r="18" spans="1:37" x14ac:dyDescent="0.35">
      <c r="A18" s="4">
        <v>2</v>
      </c>
      <c r="B18" s="4" t="s">
        <v>18</v>
      </c>
      <c r="C18" s="4"/>
      <c r="D18" s="4"/>
      <c r="E18" s="4">
        <v>164</v>
      </c>
      <c r="F18" s="4">
        <v>201</v>
      </c>
      <c r="G18" s="7">
        <f t="shared" si="1"/>
        <v>365</v>
      </c>
      <c r="H18" s="11">
        <f t="shared" si="2"/>
        <v>11.442006269592477</v>
      </c>
      <c r="I18" s="4">
        <v>111</v>
      </c>
      <c r="J18" s="4">
        <v>231</v>
      </c>
      <c r="K18" s="7">
        <f t="shared" si="3"/>
        <v>342</v>
      </c>
      <c r="L18" s="11">
        <f t="shared" si="4"/>
        <v>10.721003134796238</v>
      </c>
      <c r="Y18" s="4">
        <v>15</v>
      </c>
      <c r="Z18" s="1" t="s">
        <v>47</v>
      </c>
      <c r="AA18" s="4">
        <v>27</v>
      </c>
      <c r="AB18" s="11">
        <f t="shared" ca="1" si="0"/>
        <v>0.84639498432601878</v>
      </c>
      <c r="AC18" s="6"/>
      <c r="AD18" s="18"/>
      <c r="AE18" s="2"/>
      <c r="AF18" s="6"/>
      <c r="AG18" s="2"/>
      <c r="AH18" s="6"/>
      <c r="AI18" s="6"/>
      <c r="AJ18" s="6"/>
      <c r="AK18" s="6"/>
    </row>
    <row r="19" spans="1:37" x14ac:dyDescent="0.35">
      <c r="A19" s="4">
        <v>3</v>
      </c>
      <c r="B19" s="4" t="s">
        <v>19</v>
      </c>
      <c r="C19" s="4"/>
      <c r="D19" s="4"/>
      <c r="E19" s="4">
        <v>114</v>
      </c>
      <c r="F19" s="4">
        <v>147</v>
      </c>
      <c r="G19" s="7">
        <f t="shared" si="1"/>
        <v>261</v>
      </c>
      <c r="H19" s="11">
        <f t="shared" si="2"/>
        <v>8.1818181818181817</v>
      </c>
      <c r="I19" s="4">
        <v>44</v>
      </c>
      <c r="J19" s="4">
        <v>67</v>
      </c>
      <c r="K19" s="7">
        <f t="shared" si="3"/>
        <v>111</v>
      </c>
      <c r="L19" s="11">
        <f t="shared" si="4"/>
        <v>3.4796238244514104</v>
      </c>
      <c r="Y19" s="4">
        <v>16</v>
      </c>
      <c r="Z19" s="1" t="s">
        <v>78</v>
      </c>
      <c r="AA19" s="4">
        <v>36</v>
      </c>
      <c r="AB19" s="11">
        <f t="shared" ca="1" si="0"/>
        <v>1.128526645768025</v>
      </c>
      <c r="AC19" s="6"/>
      <c r="AD19" s="18"/>
      <c r="AE19" s="2"/>
      <c r="AF19" s="6"/>
      <c r="AG19" s="2"/>
      <c r="AH19" s="6"/>
      <c r="AI19" s="6"/>
      <c r="AJ19" s="6"/>
      <c r="AK19" s="6"/>
    </row>
    <row r="20" spans="1:37" x14ac:dyDescent="0.35">
      <c r="A20" s="4">
        <v>4</v>
      </c>
      <c r="B20" s="4" t="s">
        <v>20</v>
      </c>
      <c r="C20" s="4"/>
      <c r="D20" s="4"/>
      <c r="E20" s="4">
        <v>193</v>
      </c>
      <c r="F20" s="4">
        <v>250</v>
      </c>
      <c r="G20" s="7">
        <f t="shared" si="1"/>
        <v>443</v>
      </c>
      <c r="H20" s="11">
        <f t="shared" si="2"/>
        <v>13.887147335423197</v>
      </c>
      <c r="I20" s="4">
        <v>63</v>
      </c>
      <c r="J20" s="4">
        <v>97</v>
      </c>
      <c r="K20" s="7">
        <f t="shared" si="3"/>
        <v>160</v>
      </c>
      <c r="L20" s="11">
        <f t="shared" si="4"/>
        <v>5.0156739811912221</v>
      </c>
      <c r="Y20" s="4">
        <v>17</v>
      </c>
      <c r="Z20" s="1" t="s">
        <v>48</v>
      </c>
      <c r="AA20" s="4">
        <v>15</v>
      </c>
      <c r="AB20" s="11">
        <f t="shared" ca="1" si="0"/>
        <v>0.47021943573667713</v>
      </c>
      <c r="AC20" s="6"/>
      <c r="AD20" s="18"/>
      <c r="AE20" s="2"/>
      <c r="AF20" s="6"/>
      <c r="AG20" s="2"/>
      <c r="AH20" s="6"/>
      <c r="AI20" s="6"/>
      <c r="AJ20" s="6"/>
      <c r="AK20" s="6"/>
    </row>
    <row r="21" spans="1:37" x14ac:dyDescent="0.35">
      <c r="A21" s="109" t="s">
        <v>1</v>
      </c>
      <c r="B21" s="109"/>
      <c r="C21" s="19"/>
      <c r="D21" s="19"/>
      <c r="E21" s="12">
        <f>SUM(E17:E20)</f>
        <v>563</v>
      </c>
      <c r="F21" s="22">
        <f t="shared" ref="F21:J21" si="12">SUM(F17:F20)</f>
        <v>794</v>
      </c>
      <c r="G21" s="22">
        <f t="shared" si="12"/>
        <v>1357</v>
      </c>
      <c r="H21" s="43">
        <f t="shared" si="2"/>
        <v>42.539184952978054</v>
      </c>
      <c r="I21" s="22">
        <f t="shared" si="12"/>
        <v>282</v>
      </c>
      <c r="J21" s="22">
        <f t="shared" si="12"/>
        <v>498</v>
      </c>
      <c r="K21" s="22">
        <f t="shared" si="3"/>
        <v>780</v>
      </c>
      <c r="L21" s="43">
        <f t="shared" si="4"/>
        <v>24.451410658307211</v>
      </c>
      <c r="N21" s="2" t="s">
        <v>110</v>
      </c>
      <c r="O21" s="2"/>
      <c r="P21" s="2"/>
      <c r="Q21" s="2"/>
      <c r="R21" s="2"/>
      <c r="S21" s="2"/>
      <c r="X21" s="45">
        <v>1003</v>
      </c>
      <c r="Y21" s="4">
        <v>18</v>
      </c>
      <c r="Z21" s="1" t="s">
        <v>49</v>
      </c>
      <c r="AA21" s="4">
        <v>19</v>
      </c>
      <c r="AB21" s="11">
        <f t="shared" ca="1" si="0"/>
        <v>0.59561128526645768</v>
      </c>
      <c r="AC21" s="6"/>
      <c r="AD21" s="18"/>
      <c r="AE21" s="2"/>
      <c r="AF21" s="6"/>
      <c r="AG21" s="17"/>
      <c r="AH21" s="6"/>
      <c r="AI21" s="6"/>
      <c r="AJ21" s="6"/>
      <c r="AK21" s="6"/>
    </row>
    <row r="22" spans="1:37" ht="15" customHeight="1" x14ac:dyDescent="0.35">
      <c r="A22" s="4">
        <v>1</v>
      </c>
      <c r="B22" s="4" t="s">
        <v>21</v>
      </c>
      <c r="C22" s="4"/>
      <c r="D22" s="4"/>
      <c r="E22" s="4">
        <v>67</v>
      </c>
      <c r="F22" s="4">
        <v>52</v>
      </c>
      <c r="G22" s="7">
        <f t="shared" si="1"/>
        <v>119</v>
      </c>
      <c r="H22" s="11">
        <f t="shared" si="2"/>
        <v>3.7304075235109715</v>
      </c>
      <c r="I22" s="4">
        <v>110</v>
      </c>
      <c r="J22" s="4">
        <v>102</v>
      </c>
      <c r="K22" s="7">
        <f t="shared" si="3"/>
        <v>212</v>
      </c>
      <c r="L22" s="11">
        <f t="shared" si="4"/>
        <v>6.6457680250783708</v>
      </c>
      <c r="N22" s="110" t="s">
        <v>0</v>
      </c>
      <c r="O22" s="111" t="s">
        <v>26</v>
      </c>
      <c r="P22" s="110" t="s">
        <v>83</v>
      </c>
      <c r="Q22" s="110" t="s">
        <v>6</v>
      </c>
      <c r="R22" s="110" t="s">
        <v>84</v>
      </c>
      <c r="S22" s="110" t="s">
        <v>6</v>
      </c>
      <c r="T22" s="16"/>
      <c r="U22" s="16"/>
      <c r="V22" s="16"/>
      <c r="W22" s="16"/>
      <c r="Y22" s="4">
        <v>19</v>
      </c>
      <c r="Z22" s="1" t="s">
        <v>50</v>
      </c>
      <c r="AA22" s="4">
        <v>20</v>
      </c>
      <c r="AB22" s="11">
        <f t="shared" ca="1" si="0"/>
        <v>0.62695924764890276</v>
      </c>
      <c r="AC22" s="6"/>
      <c r="AD22" s="18"/>
      <c r="AE22" s="2"/>
      <c r="AF22" s="6"/>
      <c r="AG22" s="2"/>
      <c r="AH22" s="6"/>
      <c r="AI22" s="6"/>
      <c r="AJ22" s="6"/>
      <c r="AK22" s="6"/>
    </row>
    <row r="23" spans="1:37" x14ac:dyDescent="0.35">
      <c r="A23" s="4">
        <v>2</v>
      </c>
      <c r="B23" s="4" t="s">
        <v>22</v>
      </c>
      <c r="C23" s="4"/>
      <c r="D23" s="4"/>
      <c r="E23" s="4">
        <v>37</v>
      </c>
      <c r="F23" s="4">
        <v>20</v>
      </c>
      <c r="G23" s="7">
        <f t="shared" si="1"/>
        <v>57</v>
      </c>
      <c r="H23" s="11">
        <f t="shared" si="2"/>
        <v>1.7868338557993733</v>
      </c>
      <c r="I23" s="4">
        <v>40</v>
      </c>
      <c r="J23" s="4">
        <v>103</v>
      </c>
      <c r="K23" s="7">
        <f t="shared" si="3"/>
        <v>143</v>
      </c>
      <c r="L23" s="11">
        <f t="shared" si="4"/>
        <v>4.4827586206896548</v>
      </c>
      <c r="N23" s="110"/>
      <c r="O23" s="111"/>
      <c r="P23" s="110"/>
      <c r="Q23" s="110"/>
      <c r="R23" s="110"/>
      <c r="S23" s="110"/>
      <c r="T23" s="14"/>
      <c r="U23" s="14"/>
      <c r="V23" s="14"/>
      <c r="W23" s="14"/>
      <c r="Y23" s="4">
        <v>20</v>
      </c>
      <c r="Z23" s="1" t="s">
        <v>51</v>
      </c>
      <c r="AA23" s="4">
        <v>38</v>
      </c>
      <c r="AB23" s="11">
        <f t="shared" ca="1" si="0"/>
        <v>1.1912225705329154</v>
      </c>
      <c r="AC23" s="6"/>
      <c r="AD23" s="18"/>
      <c r="AE23" s="2"/>
      <c r="AF23" s="6"/>
      <c r="AG23" s="2"/>
      <c r="AH23" s="6"/>
      <c r="AI23" s="6"/>
      <c r="AJ23" s="6"/>
      <c r="AK23" s="6"/>
    </row>
    <row r="24" spans="1:37" x14ac:dyDescent="0.35">
      <c r="A24" s="4">
        <v>3</v>
      </c>
      <c r="B24" s="4" t="s">
        <v>23</v>
      </c>
      <c r="C24" s="4"/>
      <c r="D24" s="4"/>
      <c r="E24" s="4">
        <v>11</v>
      </c>
      <c r="F24" s="4">
        <v>8</v>
      </c>
      <c r="G24" s="7">
        <f t="shared" si="1"/>
        <v>19</v>
      </c>
      <c r="H24" s="11">
        <f t="shared" si="2"/>
        <v>0.59561128526645768</v>
      </c>
      <c r="I24" s="4"/>
      <c r="J24" s="4"/>
      <c r="K24" s="7">
        <f t="shared" si="3"/>
        <v>0</v>
      </c>
      <c r="L24" s="11">
        <f t="shared" si="4"/>
        <v>0</v>
      </c>
      <c r="N24" s="110"/>
      <c r="O24" s="111"/>
      <c r="P24" s="110"/>
      <c r="Q24" s="110"/>
      <c r="R24" s="110"/>
      <c r="S24" s="110"/>
      <c r="T24" s="15"/>
      <c r="U24" s="15"/>
      <c r="V24" s="14"/>
      <c r="W24" s="14"/>
      <c r="Y24" s="4">
        <v>21</v>
      </c>
      <c r="Z24" s="1" t="s">
        <v>52</v>
      </c>
      <c r="AA24" s="4">
        <v>38</v>
      </c>
      <c r="AB24" s="11">
        <f t="shared" ca="1" si="0"/>
        <v>1.1912225705329154</v>
      </c>
      <c r="AC24" s="6"/>
      <c r="AD24" s="18"/>
      <c r="AE24" s="2"/>
      <c r="AF24" s="6"/>
      <c r="AG24" s="2"/>
      <c r="AH24" s="6"/>
      <c r="AI24" s="6"/>
      <c r="AJ24" s="6"/>
      <c r="AK24" s="6"/>
    </row>
    <row r="25" spans="1:37" x14ac:dyDescent="0.35">
      <c r="A25" s="4">
        <v>4</v>
      </c>
      <c r="B25" s="4" t="s">
        <v>24</v>
      </c>
      <c r="C25" s="4"/>
      <c r="D25" s="4"/>
      <c r="E25" s="4">
        <v>0</v>
      </c>
      <c r="F25" s="4">
        <v>0</v>
      </c>
      <c r="G25" s="7">
        <f t="shared" si="1"/>
        <v>0</v>
      </c>
      <c r="H25" s="11">
        <f t="shared" si="2"/>
        <v>0</v>
      </c>
      <c r="I25" s="4"/>
      <c r="J25" s="4"/>
      <c r="K25" s="7">
        <f t="shared" si="3"/>
        <v>0</v>
      </c>
      <c r="L25" s="11">
        <f t="shared" si="4"/>
        <v>0</v>
      </c>
      <c r="N25" s="4">
        <v>1</v>
      </c>
      <c r="O25" s="1" t="s">
        <v>27</v>
      </c>
      <c r="P25" s="4">
        <v>0</v>
      </c>
      <c r="Q25" s="11">
        <f>P25/$X$21*100</f>
        <v>0</v>
      </c>
      <c r="R25" s="4">
        <v>0</v>
      </c>
      <c r="S25" s="11">
        <f>R25/$X$21*100</f>
        <v>0</v>
      </c>
      <c r="T25" s="9"/>
      <c r="U25" s="9"/>
      <c r="V25" s="9"/>
      <c r="W25" s="9"/>
      <c r="Y25" s="4">
        <v>22</v>
      </c>
      <c r="Z25" s="1" t="s">
        <v>53</v>
      </c>
      <c r="AA25" s="4">
        <v>32</v>
      </c>
      <c r="AB25" s="11">
        <f t="shared" ca="1" si="0"/>
        <v>1.0031347962382446</v>
      </c>
      <c r="AC25" s="6"/>
      <c r="AD25" s="18"/>
      <c r="AE25" s="2"/>
      <c r="AF25" s="6"/>
      <c r="AG25" s="2"/>
      <c r="AH25" s="6"/>
      <c r="AI25" s="6"/>
      <c r="AJ25" s="6"/>
      <c r="AK25" s="6"/>
    </row>
    <row r="26" spans="1:37" x14ac:dyDescent="0.35">
      <c r="A26" s="4">
        <v>5</v>
      </c>
      <c r="B26" s="4" t="s">
        <v>25</v>
      </c>
      <c r="C26" s="4"/>
      <c r="D26" s="4"/>
      <c r="E26" s="4">
        <v>0</v>
      </c>
      <c r="F26" s="4">
        <v>0</v>
      </c>
      <c r="G26" s="7">
        <f t="shared" si="1"/>
        <v>0</v>
      </c>
      <c r="H26" s="11">
        <f t="shared" si="2"/>
        <v>0</v>
      </c>
      <c r="I26" s="4"/>
      <c r="J26" s="4"/>
      <c r="K26" s="7">
        <f t="shared" si="3"/>
        <v>0</v>
      </c>
      <c r="L26" s="11">
        <f t="shared" si="4"/>
        <v>0</v>
      </c>
      <c r="N26" s="4">
        <v>2</v>
      </c>
      <c r="O26" s="1" t="s">
        <v>28</v>
      </c>
      <c r="P26" s="4">
        <v>14</v>
      </c>
      <c r="Q26" s="11">
        <f t="shared" ref="Q26:S34" si="13">P26/$X$21*100</f>
        <v>1.3958125623130608</v>
      </c>
      <c r="R26" s="4">
        <v>1</v>
      </c>
      <c r="S26" s="11">
        <f t="shared" si="13"/>
        <v>9.970089730807577E-2</v>
      </c>
      <c r="T26" s="9"/>
      <c r="U26" s="9"/>
      <c r="V26" s="9"/>
      <c r="W26" s="9"/>
      <c r="Y26" s="4">
        <v>23</v>
      </c>
      <c r="Z26" s="1" t="s">
        <v>54</v>
      </c>
      <c r="AA26" s="4">
        <v>31</v>
      </c>
      <c r="AB26" s="11">
        <f t="shared" ca="1" si="0"/>
        <v>0.97178683385579934</v>
      </c>
      <c r="AC26" s="6"/>
      <c r="AD26" s="18"/>
      <c r="AE26" s="2"/>
      <c r="AF26" s="6"/>
      <c r="AG26" s="2"/>
      <c r="AH26" s="6"/>
      <c r="AI26" s="6"/>
      <c r="AJ26" s="6"/>
      <c r="AK26" s="6"/>
    </row>
    <row r="27" spans="1:37" x14ac:dyDescent="0.35">
      <c r="A27" s="109" t="s">
        <v>1</v>
      </c>
      <c r="B27" s="109"/>
      <c r="C27" s="19"/>
      <c r="D27" s="19"/>
      <c r="E27" s="12">
        <f>SUM(E22:E26)</f>
        <v>115</v>
      </c>
      <c r="F27" s="12">
        <f t="shared" ref="F27:K27" si="14">SUM(F22:F26)</f>
        <v>80</v>
      </c>
      <c r="G27" s="22">
        <f t="shared" si="14"/>
        <v>195</v>
      </c>
      <c r="H27" s="43">
        <f t="shared" si="2"/>
        <v>6.1128526645768027</v>
      </c>
      <c r="I27" s="22">
        <f t="shared" si="14"/>
        <v>150</v>
      </c>
      <c r="J27" s="22">
        <f t="shared" si="14"/>
        <v>205</v>
      </c>
      <c r="K27" s="22">
        <f t="shared" si="14"/>
        <v>355</v>
      </c>
      <c r="L27" s="43">
        <f t="shared" si="4"/>
        <v>11.128526645768025</v>
      </c>
      <c r="N27" s="4">
        <v>3</v>
      </c>
      <c r="O27" s="1" t="s">
        <v>85</v>
      </c>
      <c r="P27" s="4">
        <v>187</v>
      </c>
      <c r="Q27" s="11">
        <f t="shared" si="13"/>
        <v>18.64406779661017</v>
      </c>
      <c r="R27" s="4">
        <v>150</v>
      </c>
      <c r="S27" s="11">
        <f t="shared" si="13"/>
        <v>14.955134596211368</v>
      </c>
      <c r="T27" s="9"/>
      <c r="U27" s="9"/>
      <c r="V27" s="9"/>
      <c r="W27" s="9"/>
      <c r="Y27" s="4">
        <v>24</v>
      </c>
      <c r="Z27" s="1" t="s">
        <v>55</v>
      </c>
      <c r="AA27" s="4">
        <v>40</v>
      </c>
      <c r="AB27" s="11">
        <f t="shared" ca="1" si="0"/>
        <v>1.2539184952978055</v>
      </c>
      <c r="AC27" s="6"/>
      <c r="AD27" s="18"/>
      <c r="AE27" s="2"/>
      <c r="AF27" s="6"/>
      <c r="AG27" s="2"/>
      <c r="AH27" s="6"/>
      <c r="AI27" s="6"/>
      <c r="AJ27" s="6"/>
      <c r="AK27" s="6"/>
    </row>
    <row r="28" spans="1:37" x14ac:dyDescent="0.35">
      <c r="A28" s="102" t="s">
        <v>3</v>
      </c>
      <c r="B28" s="102"/>
      <c r="C28" s="7"/>
      <c r="D28" s="7"/>
      <c r="E28" s="7">
        <f>E11+E16+E21+E27</f>
        <v>917</v>
      </c>
      <c r="F28" s="7">
        <f t="shared" ref="F28:K28" si="15">F11+F16+F21+F27</f>
        <v>1076</v>
      </c>
      <c r="G28" s="7">
        <f t="shared" si="15"/>
        <v>1993</v>
      </c>
      <c r="H28" s="11">
        <f t="shared" si="2"/>
        <v>62.476489028213166</v>
      </c>
      <c r="I28" s="7">
        <f t="shared" si="15"/>
        <v>450</v>
      </c>
      <c r="J28" s="7">
        <f t="shared" si="15"/>
        <v>747</v>
      </c>
      <c r="K28" s="7">
        <f t="shared" si="15"/>
        <v>1197</v>
      </c>
      <c r="L28" s="11">
        <f t="shared" si="4"/>
        <v>37.523510971786834</v>
      </c>
      <c r="N28" s="4">
        <v>4</v>
      </c>
      <c r="O28" s="1" t="s">
        <v>29</v>
      </c>
      <c r="P28" s="4">
        <v>144</v>
      </c>
      <c r="Q28" s="11">
        <f t="shared" si="13"/>
        <v>14.356929212362912</v>
      </c>
      <c r="R28" s="4">
        <v>1</v>
      </c>
      <c r="S28" s="11">
        <f t="shared" si="13"/>
        <v>9.970089730807577E-2</v>
      </c>
      <c r="T28" s="9"/>
      <c r="U28" s="9"/>
      <c r="V28" s="9"/>
      <c r="W28" s="9"/>
      <c r="Y28" s="4">
        <v>25</v>
      </c>
      <c r="Z28" s="1" t="s">
        <v>56</v>
      </c>
      <c r="AA28" s="4">
        <v>268</v>
      </c>
      <c r="AB28" s="11">
        <f t="shared" ca="1" si="0"/>
        <v>8.4012539184952981</v>
      </c>
      <c r="AC28" s="6"/>
      <c r="AD28" s="18"/>
      <c r="AE28" s="2"/>
      <c r="AF28" s="6"/>
      <c r="AG28" s="2"/>
      <c r="AH28" s="6"/>
      <c r="AI28" s="6"/>
      <c r="AJ28" s="6"/>
      <c r="AK28" s="6"/>
    </row>
    <row r="29" spans="1:37" x14ac:dyDescent="0.35">
      <c r="A29" s="2" t="s">
        <v>108</v>
      </c>
      <c r="B29" s="2"/>
      <c r="C29" s="2"/>
      <c r="D29" s="2"/>
      <c r="E29" s="2"/>
      <c r="F29" s="2"/>
      <c r="G29" s="2"/>
      <c r="H29" s="2"/>
      <c r="I29" s="2"/>
      <c r="N29" s="4">
        <v>5</v>
      </c>
      <c r="O29" s="1" t="s">
        <v>30</v>
      </c>
      <c r="P29" s="4">
        <v>1</v>
      </c>
      <c r="Q29" s="11">
        <f t="shared" si="13"/>
        <v>9.970089730807577E-2</v>
      </c>
      <c r="R29" s="4">
        <v>2</v>
      </c>
      <c r="S29" s="11">
        <f t="shared" si="13"/>
        <v>0.19940179461615154</v>
      </c>
      <c r="T29" s="9"/>
      <c r="U29" s="9"/>
      <c r="V29" s="9"/>
      <c r="W29" s="9"/>
      <c r="Y29" s="4">
        <v>26</v>
      </c>
      <c r="Z29" s="1" t="s">
        <v>57</v>
      </c>
      <c r="AA29" s="4">
        <v>9</v>
      </c>
      <c r="AB29" s="11">
        <f t="shared" ca="1" si="0"/>
        <v>0.28213166144200624</v>
      </c>
      <c r="AC29" s="6"/>
      <c r="AD29" s="18"/>
      <c r="AE29" s="2"/>
      <c r="AF29" s="6"/>
      <c r="AG29" s="2"/>
      <c r="AH29" s="6"/>
      <c r="AI29" s="6"/>
      <c r="AJ29" s="6"/>
      <c r="AK29" s="6"/>
    </row>
    <row r="30" spans="1:37" x14ac:dyDescent="0.35">
      <c r="A30" s="2"/>
      <c r="B30" s="2"/>
      <c r="C30" s="2"/>
      <c r="D30" s="2"/>
      <c r="E30" s="2"/>
      <c r="F30" s="2"/>
      <c r="G30" s="2"/>
      <c r="H30" s="2"/>
      <c r="I30" s="2"/>
      <c r="N30" s="4">
        <v>6</v>
      </c>
      <c r="O30" s="1" t="s">
        <v>31</v>
      </c>
      <c r="P30" s="4">
        <v>4</v>
      </c>
      <c r="Q30" s="11">
        <f t="shared" si="13"/>
        <v>0.39880358923230308</v>
      </c>
      <c r="R30" s="4">
        <v>0</v>
      </c>
      <c r="S30" s="11">
        <f t="shared" si="13"/>
        <v>0</v>
      </c>
      <c r="T30" s="9"/>
      <c r="U30" s="9"/>
      <c r="V30" s="9"/>
      <c r="W30" s="9"/>
      <c r="Y30" s="4">
        <v>27</v>
      </c>
      <c r="Z30" s="1" t="s">
        <v>58</v>
      </c>
      <c r="AA30" s="4">
        <v>8</v>
      </c>
      <c r="AB30" s="11">
        <f t="shared" ca="1" si="0"/>
        <v>0.25078369905956116</v>
      </c>
      <c r="AC30" s="6"/>
      <c r="AD30" s="18"/>
      <c r="AE30" s="2"/>
      <c r="AF30" s="6"/>
      <c r="AG30" s="2"/>
      <c r="AH30" s="6"/>
      <c r="AI30" s="6"/>
      <c r="AJ30" s="6"/>
      <c r="AK30" s="6"/>
    </row>
    <row r="31" spans="1:37" x14ac:dyDescent="0.35">
      <c r="A31" s="2"/>
      <c r="B31" s="2"/>
      <c r="C31" s="2"/>
      <c r="D31" s="2"/>
      <c r="E31" s="2"/>
      <c r="F31" s="2"/>
      <c r="G31" s="2"/>
      <c r="H31" s="2"/>
      <c r="I31" s="2"/>
      <c r="N31" s="4">
        <v>7</v>
      </c>
      <c r="O31" s="1" t="s">
        <v>32</v>
      </c>
      <c r="P31" s="4">
        <v>396</v>
      </c>
      <c r="Q31" s="11">
        <f t="shared" si="13"/>
        <v>39.48155533399801</v>
      </c>
      <c r="R31" s="4">
        <v>1</v>
      </c>
      <c r="S31" s="11">
        <f t="shared" si="13"/>
        <v>9.970089730807577E-2</v>
      </c>
      <c r="T31" s="9"/>
      <c r="U31" s="9"/>
      <c r="V31" s="9"/>
      <c r="W31" s="9"/>
      <c r="Y31" s="4">
        <v>28</v>
      </c>
      <c r="Z31" s="1" t="s">
        <v>59</v>
      </c>
      <c r="AA31" s="4">
        <v>10</v>
      </c>
      <c r="AB31" s="11">
        <f t="shared" ca="1" si="0"/>
        <v>0.31347962382445138</v>
      </c>
      <c r="AC31" s="6"/>
      <c r="AD31" s="18"/>
      <c r="AE31" s="2"/>
      <c r="AF31" s="6"/>
      <c r="AG31" s="2"/>
      <c r="AH31" s="6"/>
      <c r="AI31" s="6"/>
      <c r="AJ31" s="6"/>
      <c r="AK31" s="6"/>
    </row>
    <row r="32" spans="1:37" x14ac:dyDescent="0.35">
      <c r="A32" s="2"/>
      <c r="B32" s="2"/>
      <c r="C32" s="2"/>
      <c r="D32" s="2"/>
      <c r="E32" s="2"/>
      <c r="F32" s="2"/>
      <c r="G32" s="2"/>
      <c r="H32" s="2"/>
      <c r="I32" s="2"/>
      <c r="N32" s="4">
        <v>8</v>
      </c>
      <c r="O32" s="1" t="s">
        <v>33</v>
      </c>
      <c r="P32" s="4">
        <v>58</v>
      </c>
      <c r="Q32" s="11">
        <f t="shared" si="13"/>
        <v>5.7826520438683948</v>
      </c>
      <c r="R32" s="4">
        <v>0</v>
      </c>
      <c r="S32" s="11">
        <f t="shared" si="13"/>
        <v>0</v>
      </c>
      <c r="T32" s="9"/>
      <c r="U32" s="9"/>
      <c r="V32" s="9"/>
      <c r="W32" s="9"/>
      <c r="Y32" s="4">
        <v>29</v>
      </c>
      <c r="Z32" s="1" t="s">
        <v>60</v>
      </c>
      <c r="AA32" s="4">
        <v>6</v>
      </c>
      <c r="AB32" s="11">
        <f t="shared" ca="1" si="0"/>
        <v>0.18808777429467086</v>
      </c>
      <c r="AC32" s="6"/>
      <c r="AD32" s="18"/>
      <c r="AE32" s="2"/>
      <c r="AF32" s="6"/>
      <c r="AG32" s="2"/>
      <c r="AH32" s="6"/>
      <c r="AI32" s="6"/>
      <c r="AJ32" s="6"/>
      <c r="AK32" s="6"/>
    </row>
    <row r="33" spans="1:37" x14ac:dyDescent="0.35">
      <c r="A33" s="2"/>
      <c r="B33" s="2"/>
      <c r="C33" s="2"/>
      <c r="D33" s="2"/>
      <c r="E33" s="2"/>
      <c r="H33" s="2"/>
      <c r="I33" s="2"/>
      <c r="N33" s="4">
        <v>9</v>
      </c>
      <c r="O33" s="1" t="s">
        <v>2</v>
      </c>
      <c r="P33" s="4">
        <v>44</v>
      </c>
      <c r="Q33" s="11">
        <f t="shared" si="13"/>
        <v>4.3868394815553335</v>
      </c>
      <c r="R33" s="4">
        <v>0</v>
      </c>
      <c r="S33" s="11">
        <f t="shared" si="13"/>
        <v>0</v>
      </c>
      <c r="T33" s="9"/>
      <c r="U33" s="9"/>
      <c r="V33" s="9"/>
      <c r="W33" s="9"/>
      <c r="Y33" s="4">
        <v>30</v>
      </c>
      <c r="Z33" s="1" t="s">
        <v>61</v>
      </c>
      <c r="AA33" s="4">
        <v>8</v>
      </c>
      <c r="AB33" s="11">
        <f t="shared" ca="1" si="0"/>
        <v>0.25078369905956116</v>
      </c>
      <c r="AC33" s="6"/>
      <c r="AD33" s="18"/>
      <c r="AE33" s="2"/>
      <c r="AF33" s="6"/>
      <c r="AG33" s="2"/>
      <c r="AH33" s="6"/>
      <c r="AI33" s="6"/>
      <c r="AJ33" s="6"/>
      <c r="AK33" s="6"/>
    </row>
    <row r="34" spans="1:37" x14ac:dyDescent="0.35">
      <c r="A34" s="2"/>
      <c r="B34" s="2"/>
      <c r="C34" s="2"/>
      <c r="D34" s="2"/>
      <c r="E34" s="2"/>
      <c r="H34" s="2"/>
      <c r="I34" s="2"/>
      <c r="N34" s="102" t="s">
        <v>3</v>
      </c>
      <c r="O34" s="102"/>
      <c r="P34" s="7">
        <f>SUM(P25:P33)</f>
        <v>848</v>
      </c>
      <c r="Q34" s="11">
        <f t="shared" si="13"/>
        <v>84.546360917248251</v>
      </c>
      <c r="R34" s="7">
        <f t="shared" ref="R34" si="16">SUM(R25:R33)</f>
        <v>155</v>
      </c>
      <c r="S34" s="11">
        <f t="shared" si="13"/>
        <v>15.453639082751744</v>
      </c>
      <c r="T34" s="9"/>
      <c r="U34" s="9"/>
      <c r="V34" s="9"/>
      <c r="W34" s="9"/>
      <c r="Y34" s="4">
        <v>31</v>
      </c>
      <c r="Z34" s="1" t="s">
        <v>62</v>
      </c>
      <c r="AA34" s="4">
        <v>9</v>
      </c>
      <c r="AB34" s="11">
        <f t="shared" ca="1" si="0"/>
        <v>0.28213166144200624</v>
      </c>
      <c r="AC34" s="6"/>
      <c r="AD34" s="18"/>
      <c r="AE34" s="2"/>
      <c r="AF34" s="6"/>
      <c r="AG34" s="2"/>
      <c r="AH34" s="6"/>
      <c r="AI34" s="6"/>
      <c r="AJ34" s="6"/>
      <c r="AK34" s="6"/>
    </row>
    <row r="35" spans="1:37" x14ac:dyDescent="0.35">
      <c r="G35" s="2"/>
      <c r="N35" s="2" t="s">
        <v>111</v>
      </c>
      <c r="O35" s="2"/>
      <c r="P35" s="2"/>
      <c r="Q35" s="2"/>
      <c r="R35" s="2"/>
      <c r="S35" s="2"/>
      <c r="Y35" s="4">
        <v>32</v>
      </c>
      <c r="Z35" s="1" t="s">
        <v>63</v>
      </c>
      <c r="AA35" s="4">
        <v>23</v>
      </c>
      <c r="AB35" s="11">
        <f t="shared" ca="1" si="0"/>
        <v>0.72100313479623823</v>
      </c>
      <c r="AC35" s="6"/>
      <c r="AD35" s="18"/>
      <c r="AE35" s="2"/>
      <c r="AF35" s="6"/>
      <c r="AG35" s="2"/>
      <c r="AH35" s="6"/>
      <c r="AI35" s="6"/>
      <c r="AJ35" s="6"/>
      <c r="AK35" s="6"/>
    </row>
    <row r="36" spans="1:37" x14ac:dyDescent="0.35">
      <c r="N36" s="2"/>
      <c r="Y36" s="4">
        <v>33</v>
      </c>
      <c r="Z36" s="1" t="s">
        <v>64</v>
      </c>
      <c r="AA36" s="4">
        <v>7</v>
      </c>
      <c r="AB36" s="11">
        <f t="shared" ref="AB36:AB54" ca="1" si="17">AA36/$AA$69*100</f>
        <v>0.21943573667711599</v>
      </c>
      <c r="AC36" s="6"/>
      <c r="AD36" s="18"/>
      <c r="AE36" s="2"/>
      <c r="AF36" s="6"/>
      <c r="AG36" s="2"/>
      <c r="AH36" s="6"/>
      <c r="AI36" s="6"/>
      <c r="AJ36" s="6"/>
      <c r="AK36" s="6"/>
    </row>
    <row r="37" spans="1:37" x14ac:dyDescent="0.35">
      <c r="Y37" s="4">
        <v>34</v>
      </c>
      <c r="Z37" s="1" t="s">
        <v>105</v>
      </c>
      <c r="AA37" s="4">
        <v>8</v>
      </c>
      <c r="AB37" s="11">
        <f t="shared" ca="1" si="17"/>
        <v>0.25078369905956116</v>
      </c>
      <c r="AC37" s="6"/>
      <c r="AD37" s="18"/>
      <c r="AE37" s="2"/>
      <c r="AF37" s="6"/>
      <c r="AG37" s="2"/>
    </row>
    <row r="38" spans="1:37" x14ac:dyDescent="0.35">
      <c r="Y38" s="4">
        <v>35</v>
      </c>
      <c r="Z38" s="1" t="s">
        <v>65</v>
      </c>
      <c r="AA38" s="4">
        <v>28</v>
      </c>
      <c r="AB38" s="11">
        <f t="shared" ca="1" si="17"/>
        <v>0.87774294670846398</v>
      </c>
      <c r="AC38" s="6"/>
      <c r="AD38" s="18"/>
      <c r="AE38" s="2"/>
      <c r="AF38" s="6"/>
      <c r="AG38" s="2"/>
      <c r="AH38" s="6"/>
      <c r="AI38" s="6"/>
      <c r="AJ38" s="6"/>
      <c r="AK38" s="6"/>
    </row>
    <row r="39" spans="1:37" x14ac:dyDescent="0.35">
      <c r="G39" s="2"/>
      <c r="Y39" s="4">
        <v>36</v>
      </c>
      <c r="Z39" s="1" t="s">
        <v>66</v>
      </c>
      <c r="AA39" s="4">
        <v>13</v>
      </c>
      <c r="AB39" s="11">
        <f t="shared" ca="1" si="17"/>
        <v>0.40752351097178685</v>
      </c>
      <c r="AC39" s="6"/>
      <c r="AD39" s="18"/>
      <c r="AE39" s="2"/>
      <c r="AF39" s="6"/>
      <c r="AG39" s="2"/>
      <c r="AH39" s="6"/>
      <c r="AI39" s="6"/>
      <c r="AJ39" s="6"/>
      <c r="AK39" s="6"/>
    </row>
    <row r="40" spans="1:37" x14ac:dyDescent="0.35">
      <c r="W40" s="2"/>
      <c r="X40" s="2"/>
      <c r="Y40" s="4">
        <v>37</v>
      </c>
      <c r="Z40" s="1" t="s">
        <v>67</v>
      </c>
      <c r="AA40" s="4">
        <v>10</v>
      </c>
      <c r="AB40" s="11">
        <f t="shared" ca="1" si="17"/>
        <v>0.31347962382445138</v>
      </c>
      <c r="AC40" s="6"/>
      <c r="AD40" s="18"/>
      <c r="AE40" s="2"/>
      <c r="AF40" s="6"/>
      <c r="AG40" s="2"/>
      <c r="AH40" s="6"/>
      <c r="AI40" s="6"/>
      <c r="AJ40" s="6"/>
    </row>
    <row r="41" spans="1:37" x14ac:dyDescent="0.35">
      <c r="Y41" s="4">
        <v>38</v>
      </c>
      <c r="Z41" s="1" t="s">
        <v>68</v>
      </c>
      <c r="AA41" s="4">
        <v>14</v>
      </c>
      <c r="AB41" s="11">
        <f t="shared" ca="1" si="17"/>
        <v>0.43887147335423199</v>
      </c>
      <c r="AC41" s="6"/>
      <c r="AD41" s="18"/>
      <c r="AF41" s="112"/>
      <c r="AG41" s="112"/>
      <c r="AH41" s="8"/>
    </row>
    <row r="42" spans="1:37" x14ac:dyDescent="0.35">
      <c r="Y42" s="4">
        <v>39</v>
      </c>
      <c r="Z42" s="1" t="s">
        <v>69</v>
      </c>
      <c r="AA42" s="4">
        <v>26</v>
      </c>
      <c r="AB42" s="11">
        <f t="shared" ca="1" si="17"/>
        <v>0.8150470219435737</v>
      </c>
      <c r="AC42" s="6"/>
      <c r="AD42" s="18"/>
      <c r="AF42" s="2"/>
    </row>
    <row r="43" spans="1:37" x14ac:dyDescent="0.35">
      <c r="A43" s="2" t="s">
        <v>112</v>
      </c>
      <c r="B43" s="2"/>
      <c r="C43" s="2"/>
      <c r="D43" s="2"/>
      <c r="E43" s="2"/>
      <c r="F43" s="2"/>
      <c r="Y43" s="4">
        <v>40</v>
      </c>
      <c r="Z43" s="1" t="s">
        <v>70</v>
      </c>
      <c r="AA43" s="4">
        <v>17</v>
      </c>
      <c r="AB43" s="11">
        <f t="shared" ca="1" si="17"/>
        <v>0.5329153605015674</v>
      </c>
      <c r="AC43" s="6"/>
      <c r="AD43" s="18"/>
    </row>
    <row r="44" spans="1:37" x14ac:dyDescent="0.35">
      <c r="A44" s="2" t="s">
        <v>106</v>
      </c>
      <c r="B44" s="2"/>
      <c r="C44" s="2"/>
      <c r="D44" s="2"/>
      <c r="E44" s="2"/>
      <c r="F44" s="2"/>
      <c r="Y44" s="4">
        <v>41</v>
      </c>
      <c r="Z44" s="1" t="s">
        <v>71</v>
      </c>
      <c r="AA44" s="4">
        <v>15</v>
      </c>
      <c r="AB44" s="11">
        <f t="shared" ca="1" si="17"/>
        <v>0.47021943573667713</v>
      </c>
      <c r="AC44" s="6"/>
      <c r="AD44" s="18"/>
    </row>
    <row r="45" spans="1:37" ht="14.5" customHeight="1" x14ac:dyDescent="0.35">
      <c r="A45" s="7" t="s">
        <v>0</v>
      </c>
      <c r="B45" s="113" t="s">
        <v>81</v>
      </c>
      <c r="C45" s="113"/>
      <c r="D45" s="113"/>
      <c r="E45" s="113"/>
      <c r="F45" s="113"/>
      <c r="G45" s="113" t="s">
        <v>79</v>
      </c>
      <c r="H45" s="113"/>
      <c r="I45" s="113" t="s">
        <v>80</v>
      </c>
      <c r="J45" s="113"/>
      <c r="Y45" s="4">
        <v>42</v>
      </c>
      <c r="Z45" s="1" t="s">
        <v>72</v>
      </c>
      <c r="AA45" s="4">
        <v>12</v>
      </c>
      <c r="AB45" s="11">
        <f t="shared" ca="1" si="17"/>
        <v>0.37617554858934171</v>
      </c>
      <c r="AD45" s="6"/>
    </row>
    <row r="46" spans="1:37" x14ac:dyDescent="0.35">
      <c r="A46" s="4">
        <v>1</v>
      </c>
      <c r="B46" s="114"/>
      <c r="C46" s="114"/>
      <c r="D46" s="114"/>
      <c r="E46" s="114"/>
      <c r="F46" s="114"/>
      <c r="G46" s="115"/>
      <c r="H46" s="115"/>
      <c r="I46" s="115"/>
      <c r="J46" s="115"/>
      <c r="Y46" s="4">
        <v>43</v>
      </c>
      <c r="Z46" s="1" t="s">
        <v>73</v>
      </c>
      <c r="AA46" s="4">
        <v>13</v>
      </c>
      <c r="AB46" s="11">
        <f t="shared" ca="1" si="17"/>
        <v>0.40752351097178685</v>
      </c>
      <c r="AC46" s="6"/>
      <c r="AD46" s="18"/>
      <c r="AI46" s="13"/>
    </row>
    <row r="47" spans="1:37" x14ac:dyDescent="0.35">
      <c r="A47" s="4">
        <v>2</v>
      </c>
      <c r="B47" s="114"/>
      <c r="C47" s="114"/>
      <c r="D47" s="114"/>
      <c r="E47" s="114"/>
      <c r="F47" s="114"/>
      <c r="G47" s="115"/>
      <c r="H47" s="115"/>
      <c r="I47" s="115"/>
      <c r="J47" s="115"/>
      <c r="Y47" s="4">
        <v>44</v>
      </c>
      <c r="Z47" s="1" t="s">
        <v>74</v>
      </c>
      <c r="AA47" s="4">
        <v>17</v>
      </c>
      <c r="AB47" s="11">
        <f t="shared" ca="1" si="17"/>
        <v>0.5329153605015674</v>
      </c>
      <c r="AC47" s="6"/>
      <c r="AD47" s="18"/>
    </row>
    <row r="48" spans="1:37" x14ac:dyDescent="0.35">
      <c r="A48" s="4">
        <v>3</v>
      </c>
      <c r="B48" s="114"/>
      <c r="C48" s="114"/>
      <c r="D48" s="114"/>
      <c r="E48" s="114"/>
      <c r="F48" s="114"/>
      <c r="G48" s="115"/>
      <c r="H48" s="115"/>
      <c r="I48" s="115"/>
      <c r="J48" s="115"/>
      <c r="Y48" s="4">
        <v>45</v>
      </c>
      <c r="Z48" s="1" t="s">
        <v>75</v>
      </c>
      <c r="AA48" s="4">
        <v>15</v>
      </c>
      <c r="AB48" s="11">
        <f t="shared" ca="1" si="17"/>
        <v>0.47021943573667713</v>
      </c>
      <c r="AC48" s="6"/>
      <c r="AD48" s="18"/>
    </row>
    <row r="49" spans="1:39" x14ac:dyDescent="0.35">
      <c r="A49" s="2" t="s">
        <v>113</v>
      </c>
      <c r="Y49" s="4">
        <v>46</v>
      </c>
      <c r="Z49" s="1" t="s">
        <v>76</v>
      </c>
      <c r="AA49" s="4">
        <v>13</v>
      </c>
      <c r="AB49" s="11">
        <f t="shared" ca="1" si="17"/>
        <v>0.40752351097178685</v>
      </c>
      <c r="AC49" s="6"/>
      <c r="AD49" s="18"/>
    </row>
    <row r="50" spans="1:39" x14ac:dyDescent="0.35">
      <c r="Y50" s="4">
        <v>47</v>
      </c>
      <c r="Z50" s="1" t="s">
        <v>77</v>
      </c>
      <c r="AA50" s="4">
        <v>19</v>
      </c>
      <c r="AB50" s="11">
        <f t="shared" ca="1" si="17"/>
        <v>0.59561128526645768</v>
      </c>
      <c r="AC50" s="6"/>
      <c r="AD50" s="6"/>
    </row>
    <row r="51" spans="1:39" x14ac:dyDescent="0.35">
      <c r="Y51" s="4">
        <v>48</v>
      </c>
      <c r="Z51" s="10" t="s">
        <v>87</v>
      </c>
      <c r="AA51" s="4">
        <v>3</v>
      </c>
      <c r="AB51" s="11">
        <f t="shared" ca="1" si="17"/>
        <v>9.4043887147335428E-2</v>
      </c>
      <c r="AC51" s="6"/>
      <c r="AD51" s="18"/>
    </row>
    <row r="52" spans="1:39" x14ac:dyDescent="0.35">
      <c r="Y52" s="4">
        <v>49</v>
      </c>
      <c r="Z52" s="1" t="s">
        <v>88</v>
      </c>
      <c r="AA52" s="4">
        <v>5</v>
      </c>
      <c r="AB52" s="11">
        <f t="shared" ca="1" si="17"/>
        <v>0.15673981191222569</v>
      </c>
      <c r="AC52" s="6"/>
      <c r="AD52" s="18"/>
    </row>
    <row r="53" spans="1:39" x14ac:dyDescent="0.35">
      <c r="A53" s="23" t="s">
        <v>118</v>
      </c>
      <c r="B53" s="24"/>
      <c r="C53" s="24"/>
      <c r="D53" s="24"/>
      <c r="E53" s="24"/>
      <c r="F53" s="24"/>
      <c r="G53" s="24"/>
      <c r="H53" s="24"/>
      <c r="I53" s="24"/>
      <c r="J53" s="46">
        <v>1249</v>
      </c>
      <c r="K53" s="24"/>
      <c r="L53" s="24"/>
      <c r="M53" s="24"/>
      <c r="N53" s="24"/>
      <c r="O53" s="24"/>
      <c r="P53" s="24"/>
      <c r="Q53" s="24"/>
      <c r="R53" s="24"/>
      <c r="Y53" s="4">
        <v>50</v>
      </c>
      <c r="Z53" s="1" t="s">
        <v>89</v>
      </c>
      <c r="AA53" s="4">
        <v>9</v>
      </c>
      <c r="AB53" s="11">
        <f t="shared" ca="1" si="17"/>
        <v>0.28213166144200624</v>
      </c>
      <c r="AC53" s="6"/>
      <c r="AD53" s="6"/>
    </row>
    <row r="54" spans="1:39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Y54" s="4">
        <v>51</v>
      </c>
      <c r="Z54" s="1" t="s">
        <v>90</v>
      </c>
      <c r="AA54" s="4">
        <v>9</v>
      </c>
      <c r="AB54" s="11">
        <f t="shared" ca="1" si="17"/>
        <v>0.28213166144200624</v>
      </c>
      <c r="AC54" s="6"/>
      <c r="AD54" s="18"/>
    </row>
    <row r="55" spans="1:39" x14ac:dyDescent="0.35">
      <c r="A55" s="116" t="s">
        <v>0</v>
      </c>
      <c r="B55" s="122" t="s">
        <v>26</v>
      </c>
      <c r="C55" s="116" t="s">
        <v>125</v>
      </c>
      <c r="D55" s="116" t="s">
        <v>6</v>
      </c>
      <c r="E55" s="116" t="s">
        <v>126</v>
      </c>
      <c r="F55" s="116" t="s">
        <v>6</v>
      </c>
      <c r="G55" s="116" t="s">
        <v>119</v>
      </c>
      <c r="H55" s="116" t="s">
        <v>6</v>
      </c>
      <c r="I55" s="116" t="s">
        <v>120</v>
      </c>
      <c r="J55" s="116" t="s">
        <v>6</v>
      </c>
      <c r="K55" s="116" t="s">
        <v>121</v>
      </c>
      <c r="L55" s="116" t="s">
        <v>6</v>
      </c>
      <c r="M55" s="121" t="s">
        <v>122</v>
      </c>
      <c r="N55" s="121" t="s">
        <v>6</v>
      </c>
      <c r="O55" s="121" t="s">
        <v>123</v>
      </c>
      <c r="P55" s="121" t="s">
        <v>6</v>
      </c>
      <c r="Q55" s="121" t="s">
        <v>124</v>
      </c>
      <c r="R55" s="121" t="s">
        <v>6</v>
      </c>
      <c r="Y55" s="4">
        <v>52</v>
      </c>
      <c r="Z55" s="1" t="s">
        <v>91</v>
      </c>
      <c r="AA55" s="4">
        <v>7</v>
      </c>
      <c r="AB55" s="11">
        <f t="shared" ref="AB55:AB67" ca="1" si="18">AA55/$AA$69*100</f>
        <v>0.21943573667711599</v>
      </c>
      <c r="AE55" s="6"/>
      <c r="AF55" s="18"/>
      <c r="AH55"/>
      <c r="AI55"/>
      <c r="AL55" s="9"/>
      <c r="AM55" s="9"/>
    </row>
    <row r="56" spans="1:39" x14ac:dyDescent="0.35">
      <c r="A56" s="117"/>
      <c r="B56" s="123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21"/>
      <c r="N56" s="121"/>
      <c r="O56" s="121"/>
      <c r="P56" s="121"/>
      <c r="Q56" s="121"/>
      <c r="R56" s="121"/>
      <c r="Y56" s="4">
        <v>53</v>
      </c>
      <c r="Z56" s="1" t="s">
        <v>92</v>
      </c>
      <c r="AA56" s="4">
        <v>9</v>
      </c>
      <c r="AB56" s="11">
        <f t="shared" ca="1" si="18"/>
        <v>0.28213166144200624</v>
      </c>
      <c r="AE56" s="6"/>
      <c r="AF56" s="18"/>
      <c r="AH56"/>
      <c r="AI56"/>
      <c r="AL56" s="9"/>
      <c r="AM56" s="9"/>
    </row>
    <row r="57" spans="1:39" x14ac:dyDescent="0.35">
      <c r="A57" s="118"/>
      <c r="B57" s="124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21"/>
      <c r="N57" s="121"/>
      <c r="O57" s="121"/>
      <c r="P57" s="121"/>
      <c r="Q57" s="121"/>
      <c r="R57" s="121"/>
      <c r="Y57" s="4">
        <v>54</v>
      </c>
      <c r="Z57" s="1" t="s">
        <v>93</v>
      </c>
      <c r="AA57" s="4">
        <v>4</v>
      </c>
      <c r="AB57" s="11">
        <f t="shared" ca="1" si="18"/>
        <v>0.12539184952978058</v>
      </c>
      <c r="AE57" s="6"/>
      <c r="AF57" s="18"/>
      <c r="AH57"/>
      <c r="AI57"/>
      <c r="AL57" s="9"/>
      <c r="AM57" s="9"/>
    </row>
    <row r="58" spans="1:39" x14ac:dyDescent="0.35">
      <c r="A58" s="25">
        <v>1</v>
      </c>
      <c r="B58" s="26" t="s">
        <v>27</v>
      </c>
      <c r="C58" s="26"/>
      <c r="D58" s="26"/>
      <c r="E58" s="26"/>
      <c r="F58" s="26"/>
      <c r="G58" s="25"/>
      <c r="H58" s="27"/>
      <c r="I58" s="25"/>
      <c r="J58" s="27"/>
      <c r="K58" s="25"/>
      <c r="L58" s="27"/>
      <c r="M58" s="25"/>
      <c r="N58" s="27"/>
      <c r="O58" s="25"/>
      <c r="P58" s="27"/>
      <c r="Q58" s="25"/>
      <c r="R58" s="27"/>
      <c r="Y58" s="4">
        <v>55</v>
      </c>
      <c r="Z58" s="1" t="s">
        <v>94</v>
      </c>
      <c r="AA58" s="4">
        <v>7</v>
      </c>
      <c r="AB58" s="11">
        <f t="shared" ca="1" si="18"/>
        <v>0.21943573667711599</v>
      </c>
      <c r="AE58" s="6"/>
      <c r="AF58" s="18"/>
      <c r="AH58"/>
      <c r="AI58"/>
      <c r="AL58" s="9"/>
      <c r="AM58" s="9"/>
    </row>
    <row r="59" spans="1:39" x14ac:dyDescent="0.35">
      <c r="A59" s="25">
        <v>2</v>
      </c>
      <c r="B59" s="26" t="s">
        <v>28</v>
      </c>
      <c r="C59" s="26"/>
      <c r="D59" s="26"/>
      <c r="E59" s="26"/>
      <c r="F59" s="26"/>
      <c r="G59" s="25"/>
      <c r="H59" s="27"/>
      <c r="I59" s="25"/>
      <c r="J59" s="27"/>
      <c r="K59" s="25"/>
      <c r="L59" s="27"/>
      <c r="M59" s="25"/>
      <c r="N59" s="27"/>
      <c r="O59" s="25"/>
      <c r="P59" s="27"/>
      <c r="Q59" s="25"/>
      <c r="R59" s="27"/>
      <c r="Y59" s="4">
        <v>56</v>
      </c>
      <c r="Z59" s="1" t="s">
        <v>95</v>
      </c>
      <c r="AA59" s="4">
        <v>4</v>
      </c>
      <c r="AB59" s="11">
        <f t="shared" ca="1" si="18"/>
        <v>0.12539184952978058</v>
      </c>
      <c r="AE59" s="6"/>
      <c r="AF59" s="6"/>
      <c r="AH59"/>
      <c r="AI59"/>
      <c r="AL59" s="9"/>
      <c r="AM59" s="9"/>
    </row>
    <row r="60" spans="1:39" x14ac:dyDescent="0.35">
      <c r="A60" s="25">
        <v>3</v>
      </c>
      <c r="B60" s="26" t="s">
        <v>85</v>
      </c>
      <c r="C60" s="26"/>
      <c r="D60" s="26"/>
      <c r="E60" s="26">
        <v>23</v>
      </c>
      <c r="F60" s="29">
        <f>E60/$J$53*100</f>
        <v>1.8414731785428344</v>
      </c>
      <c r="G60" s="25">
        <v>996</v>
      </c>
      <c r="H60" s="29">
        <f>G60/$J$53*100</f>
        <v>79.743795036028814</v>
      </c>
      <c r="I60" s="25"/>
      <c r="J60" s="27"/>
      <c r="K60" s="25"/>
      <c r="L60" s="27"/>
      <c r="M60" s="25"/>
      <c r="N60" s="27"/>
      <c r="O60" s="25"/>
      <c r="P60" s="27"/>
      <c r="Q60" s="25"/>
      <c r="R60" s="27"/>
      <c r="Y60" s="4">
        <v>57</v>
      </c>
      <c r="Z60" s="1" t="s">
        <v>96</v>
      </c>
      <c r="AA60" s="4">
        <v>6</v>
      </c>
      <c r="AB60" s="11">
        <f t="shared" ca="1" si="18"/>
        <v>0.18808777429467086</v>
      </c>
      <c r="AE60" s="6"/>
      <c r="AF60" s="6"/>
      <c r="AH60"/>
      <c r="AI60"/>
      <c r="AL60" s="9"/>
      <c r="AM60" s="9"/>
    </row>
    <row r="61" spans="1:39" x14ac:dyDescent="0.35">
      <c r="A61" s="25">
        <v>4</v>
      </c>
      <c r="B61" s="26" t="s">
        <v>29</v>
      </c>
      <c r="C61" s="26"/>
      <c r="D61" s="26"/>
      <c r="E61" s="26"/>
      <c r="F61" s="26"/>
      <c r="G61" s="25"/>
      <c r="H61" s="27"/>
      <c r="I61" s="25">
        <v>206</v>
      </c>
      <c r="J61" s="29">
        <f>I61/$J$53*100</f>
        <v>16.493194555644518</v>
      </c>
      <c r="K61" s="25"/>
      <c r="L61" s="27"/>
      <c r="M61" s="25"/>
      <c r="N61" s="27"/>
      <c r="O61" s="25"/>
      <c r="P61" s="27"/>
      <c r="Q61" s="25"/>
      <c r="R61" s="27"/>
      <c r="Y61" s="4">
        <v>58</v>
      </c>
      <c r="Z61" s="1" t="s">
        <v>97</v>
      </c>
      <c r="AA61" s="4">
        <v>8</v>
      </c>
      <c r="AB61" s="11">
        <f t="shared" ca="1" si="18"/>
        <v>0.25078369905956116</v>
      </c>
      <c r="AE61" s="6"/>
      <c r="AF61" s="18"/>
      <c r="AH61"/>
      <c r="AI61"/>
      <c r="AL61" s="9"/>
      <c r="AM61" s="9"/>
    </row>
    <row r="62" spans="1:39" x14ac:dyDescent="0.35">
      <c r="A62" s="25">
        <v>5</v>
      </c>
      <c r="B62" s="26" t="s">
        <v>30</v>
      </c>
      <c r="C62" s="26"/>
      <c r="D62" s="26"/>
      <c r="E62" s="26"/>
      <c r="F62" s="26"/>
      <c r="G62" s="25"/>
      <c r="H62" s="27"/>
      <c r="I62" s="25"/>
      <c r="J62" s="27"/>
      <c r="K62" s="25"/>
      <c r="L62" s="27"/>
      <c r="M62" s="25"/>
      <c r="N62" s="27"/>
      <c r="O62" s="25"/>
      <c r="P62" s="27"/>
      <c r="Q62" s="25"/>
      <c r="R62" s="27"/>
      <c r="Y62" s="4">
        <v>59</v>
      </c>
      <c r="Z62" s="1" t="s">
        <v>98</v>
      </c>
      <c r="AA62" s="4">
        <v>9</v>
      </c>
      <c r="AB62" s="11">
        <f t="shared" ca="1" si="18"/>
        <v>0.28213166144200624</v>
      </c>
      <c r="AE62" s="6"/>
      <c r="AF62" s="18"/>
      <c r="AH62"/>
      <c r="AI62"/>
      <c r="AL62" s="9"/>
      <c r="AM62" s="9"/>
    </row>
    <row r="63" spans="1:39" x14ac:dyDescent="0.35">
      <c r="A63" s="25">
        <v>6</v>
      </c>
      <c r="B63" s="26" t="s">
        <v>31</v>
      </c>
      <c r="C63" s="26"/>
      <c r="D63" s="26"/>
      <c r="E63" s="26"/>
      <c r="F63" s="26"/>
      <c r="G63" s="25"/>
      <c r="H63" s="27"/>
      <c r="I63" s="25"/>
      <c r="J63" s="27"/>
      <c r="K63" s="25"/>
      <c r="L63" s="27"/>
      <c r="M63" s="25"/>
      <c r="N63" s="27"/>
      <c r="O63" s="25"/>
      <c r="P63" s="27"/>
      <c r="Q63" s="25"/>
      <c r="R63" s="27"/>
      <c r="Y63" s="4">
        <v>60</v>
      </c>
      <c r="Z63" s="1" t="s">
        <v>99</v>
      </c>
      <c r="AA63" s="4">
        <v>6</v>
      </c>
      <c r="AB63" s="11">
        <f t="shared" ca="1" si="18"/>
        <v>0.18808777429467086</v>
      </c>
      <c r="AE63" s="6"/>
      <c r="AF63" s="18"/>
      <c r="AH63"/>
      <c r="AI63"/>
      <c r="AL63" s="9"/>
      <c r="AM63" s="9"/>
    </row>
    <row r="64" spans="1:39" x14ac:dyDescent="0.35">
      <c r="A64" s="25">
        <v>7</v>
      </c>
      <c r="B64" s="26" t="s">
        <v>32</v>
      </c>
      <c r="C64" s="26"/>
      <c r="D64" s="26"/>
      <c r="E64" s="26"/>
      <c r="F64" s="26"/>
      <c r="G64" s="25"/>
      <c r="H64" s="27"/>
      <c r="I64" s="25"/>
      <c r="J64" s="27"/>
      <c r="K64" s="25"/>
      <c r="L64" s="27"/>
      <c r="M64" s="25">
        <v>24</v>
      </c>
      <c r="N64" s="29">
        <f>M64/$J$53*100</f>
        <v>1.9215372297838269</v>
      </c>
      <c r="O64" s="25"/>
      <c r="P64" s="27"/>
      <c r="Q64" s="25"/>
      <c r="R64" s="27"/>
      <c r="Y64" s="4">
        <v>61</v>
      </c>
      <c r="Z64" s="1" t="s">
        <v>100</v>
      </c>
      <c r="AA64" s="4">
        <v>1167</v>
      </c>
      <c r="AB64" s="11">
        <f t="shared" ca="1" si="18"/>
        <v>36.58307210031348</v>
      </c>
      <c r="AE64" s="6"/>
      <c r="AF64" s="18"/>
      <c r="AH64"/>
      <c r="AI64"/>
      <c r="AL64" s="9"/>
      <c r="AM64" s="9"/>
    </row>
    <row r="65" spans="1:39" x14ac:dyDescent="0.35">
      <c r="A65" s="25">
        <v>8</v>
      </c>
      <c r="B65" s="26" t="s">
        <v>33</v>
      </c>
      <c r="C65" s="26"/>
      <c r="D65" s="26"/>
      <c r="E65" s="26"/>
      <c r="F65" s="26"/>
      <c r="G65" s="25"/>
      <c r="H65" s="27"/>
      <c r="I65" s="25"/>
      <c r="J65" s="27"/>
      <c r="K65" s="25"/>
      <c r="L65" s="27"/>
      <c r="M65" s="25"/>
      <c r="N65" s="27"/>
      <c r="O65" s="25"/>
      <c r="P65" s="27"/>
      <c r="Q65" s="25"/>
      <c r="R65" s="27"/>
      <c r="Y65" s="4">
        <v>62</v>
      </c>
      <c r="Z65" s="1" t="s">
        <v>101</v>
      </c>
      <c r="AA65" s="4">
        <v>437</v>
      </c>
      <c r="AB65" s="11">
        <f t="shared" ca="1" si="18"/>
        <v>13.699059561128527</v>
      </c>
      <c r="AE65" s="6"/>
      <c r="AF65" s="18"/>
      <c r="AH65"/>
      <c r="AI65"/>
      <c r="AL65" s="9"/>
      <c r="AM65" s="9"/>
    </row>
    <row r="66" spans="1:39" x14ac:dyDescent="0.35">
      <c r="A66" s="25">
        <v>9</v>
      </c>
      <c r="B66" s="26" t="s">
        <v>2</v>
      </c>
      <c r="C66" s="26"/>
      <c r="D66" s="26"/>
      <c r="E66" s="26"/>
      <c r="F66" s="26"/>
      <c r="G66" s="25"/>
      <c r="H66" s="27"/>
      <c r="I66" s="25"/>
      <c r="J66" s="27"/>
      <c r="K66" s="25"/>
      <c r="L66" s="27"/>
      <c r="M66" s="25"/>
      <c r="N66" s="27"/>
      <c r="O66" s="25"/>
      <c r="P66" s="27"/>
      <c r="Q66" s="25"/>
      <c r="R66" s="27"/>
      <c r="Y66" s="4">
        <v>63</v>
      </c>
      <c r="Z66" s="1" t="s">
        <v>102</v>
      </c>
      <c r="AA66" s="4">
        <v>3</v>
      </c>
      <c r="AB66" s="11">
        <f t="shared" ca="1" si="18"/>
        <v>9.4043887147335428E-2</v>
      </c>
      <c r="AE66" s="6"/>
      <c r="AF66" s="18"/>
      <c r="AH66"/>
      <c r="AI66"/>
      <c r="AL66" s="9"/>
      <c r="AM66" s="9"/>
    </row>
    <row r="67" spans="1:39" x14ac:dyDescent="0.35">
      <c r="A67" s="119" t="s">
        <v>3</v>
      </c>
      <c r="B67" s="120"/>
      <c r="C67" s="28"/>
      <c r="D67" s="28"/>
      <c r="E67" s="28">
        <f t="shared" ref="E67:R67" si="19">SUM(E58:E66)</f>
        <v>23</v>
      </c>
      <c r="F67" s="30">
        <f t="shared" si="19"/>
        <v>1.8414731785428344</v>
      </c>
      <c r="G67" s="28">
        <f t="shared" si="19"/>
        <v>996</v>
      </c>
      <c r="H67" s="30">
        <f t="shared" si="19"/>
        <v>79.743795036028814</v>
      </c>
      <c r="I67" s="28">
        <f t="shared" si="19"/>
        <v>206</v>
      </c>
      <c r="J67" s="30">
        <f t="shared" si="19"/>
        <v>16.493194555644518</v>
      </c>
      <c r="K67" s="28"/>
      <c r="L67" s="28"/>
      <c r="M67" s="28">
        <f t="shared" si="19"/>
        <v>24</v>
      </c>
      <c r="N67" s="30">
        <f t="shared" si="19"/>
        <v>1.9215372297838269</v>
      </c>
      <c r="O67" s="28">
        <f t="shared" si="19"/>
        <v>0</v>
      </c>
      <c r="P67" s="28">
        <f t="shared" si="19"/>
        <v>0</v>
      </c>
      <c r="Q67" s="28">
        <f t="shared" si="19"/>
        <v>0</v>
      </c>
      <c r="R67" s="28">
        <f t="shared" si="19"/>
        <v>0</v>
      </c>
      <c r="Y67" s="4">
        <v>64</v>
      </c>
      <c r="Z67" s="1" t="s">
        <v>103</v>
      </c>
      <c r="AA67" s="4">
        <v>2</v>
      </c>
      <c r="AB67" s="11">
        <f t="shared" ca="1" si="18"/>
        <v>6.269592476489029E-2</v>
      </c>
      <c r="AE67" s="6"/>
      <c r="AF67" s="18"/>
      <c r="AH67"/>
      <c r="AI67"/>
      <c r="AL67" s="9"/>
      <c r="AM67" s="9"/>
    </row>
    <row r="68" spans="1:39" x14ac:dyDescent="0.35">
      <c r="A68" s="2" t="s">
        <v>111</v>
      </c>
      <c r="B68" s="2"/>
      <c r="C68" s="2"/>
      <c r="D68" s="2"/>
      <c r="E68" s="2"/>
      <c r="F68" s="2"/>
      <c r="G68" s="2"/>
      <c r="H68" s="2"/>
      <c r="Y68" s="4">
        <v>65</v>
      </c>
      <c r="Z68" s="1" t="s">
        <v>104</v>
      </c>
      <c r="AA68" s="4">
        <v>5</v>
      </c>
      <c r="AB68" s="11">
        <f t="shared" ref="AB68:AB69" ca="1" si="20">AA68/$AA$69*100</f>
        <v>0.15673981191222569</v>
      </c>
      <c r="AC68" s="6"/>
      <c r="AD68" s="18"/>
    </row>
    <row r="69" spans="1:39" x14ac:dyDescent="0.35">
      <c r="Y69" s="102" t="s">
        <v>3</v>
      </c>
      <c r="Z69" s="102"/>
      <c r="AA69" s="7">
        <f ca="1">SUM(AA4:AA69)</f>
        <v>3190</v>
      </c>
      <c r="AB69" s="11">
        <f t="shared" ca="1" si="20"/>
        <v>100</v>
      </c>
      <c r="AC69" s="6"/>
      <c r="AD69" s="18"/>
    </row>
    <row r="70" spans="1:39" x14ac:dyDescent="0.35">
      <c r="Y70" s="2" t="s">
        <v>115</v>
      </c>
    </row>
  </sheetData>
  <mergeCells count="71">
    <mergeCell ref="AF41:AG41"/>
    <mergeCell ref="Y2:Y3"/>
    <mergeCell ref="AA2:AB2"/>
    <mergeCell ref="AC2:AD2"/>
    <mergeCell ref="Z2:Z3"/>
    <mergeCell ref="AJ1:AK1"/>
    <mergeCell ref="E4:H4"/>
    <mergeCell ref="I4:L4"/>
    <mergeCell ref="A28:B28"/>
    <mergeCell ref="H5:H6"/>
    <mergeCell ref="A16:B16"/>
    <mergeCell ref="N16:O16"/>
    <mergeCell ref="A21:B21"/>
    <mergeCell ref="A27:B27"/>
    <mergeCell ref="A11:B11"/>
    <mergeCell ref="E5:F5"/>
    <mergeCell ref="G5:G6"/>
    <mergeCell ref="A4:A6"/>
    <mergeCell ref="B4:B6"/>
    <mergeCell ref="N4:N6"/>
    <mergeCell ref="O4:O6"/>
    <mergeCell ref="I5:J5"/>
    <mergeCell ref="K5:K6"/>
    <mergeCell ref="L5:L6"/>
    <mergeCell ref="S5:S6"/>
    <mergeCell ref="P5:Q5"/>
    <mergeCell ref="S22:S24"/>
    <mergeCell ref="P4:S4"/>
    <mergeCell ref="T4:W4"/>
    <mergeCell ref="T5:U5"/>
    <mergeCell ref="V5:V6"/>
    <mergeCell ref="W5:W6"/>
    <mergeCell ref="R5:R6"/>
    <mergeCell ref="N22:N24"/>
    <mergeCell ref="O22:O24"/>
    <mergeCell ref="P22:P24"/>
    <mergeCell ref="Q22:Q24"/>
    <mergeCell ref="R22:R24"/>
    <mergeCell ref="Y69:Z69"/>
    <mergeCell ref="N34:O34"/>
    <mergeCell ref="O55:O57"/>
    <mergeCell ref="P55:P57"/>
    <mergeCell ref="Q55:Q57"/>
    <mergeCell ref="R55:R57"/>
    <mergeCell ref="I45:J45"/>
    <mergeCell ref="I46:J46"/>
    <mergeCell ref="I47:J47"/>
    <mergeCell ref="I48:J48"/>
    <mergeCell ref="B45:F45"/>
    <mergeCell ref="B46:F46"/>
    <mergeCell ref="B47:F47"/>
    <mergeCell ref="B48:F48"/>
    <mergeCell ref="G45:H45"/>
    <mergeCell ref="G46:H46"/>
    <mergeCell ref="G47:H47"/>
    <mergeCell ref="G48:H48"/>
    <mergeCell ref="A55:A57"/>
    <mergeCell ref="B55:B57"/>
    <mergeCell ref="M55:M57"/>
    <mergeCell ref="N55:N57"/>
    <mergeCell ref="A67:B67"/>
    <mergeCell ref="K55:K57"/>
    <mergeCell ref="C55:C57"/>
    <mergeCell ref="D55:D57"/>
    <mergeCell ref="E55:E57"/>
    <mergeCell ref="F55:F57"/>
    <mergeCell ref="L55:L57"/>
    <mergeCell ref="J55:J57"/>
    <mergeCell ref="G55:G57"/>
    <mergeCell ref="H55:H57"/>
    <mergeCell ref="I55:I57"/>
  </mergeCells>
  <pageMargins left="0.70866141732283472" right="0.70866141732283472" top="0.74803149606299213" bottom="0.74803149606299213" header="0.31496062992125984" footer="0.31496062992125984"/>
  <pageSetup paperSize="5" scale="82" orientation="landscape" horizontalDpi="4294967293" r:id="rId1"/>
  <colBreaks count="1" manualBreakCount="1">
    <brk id="24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2020</vt:lpstr>
      <vt:lpstr>2021</vt:lpstr>
      <vt:lpstr>2022</vt:lpstr>
      <vt:lpstr>2023</vt:lpstr>
      <vt:lpstr>2024</vt:lpstr>
      <vt:lpstr>'2020'!Print_Area</vt:lpstr>
      <vt:lpstr>'2021'!Print_Area</vt:lpstr>
      <vt:lpstr>'2022'!Print_Area</vt:lpstr>
      <vt:lpstr>'2023'!Print_Area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Dinas Kominfo</cp:lastModifiedBy>
  <cp:lastPrinted>2025-04-14T00:34:59Z</cp:lastPrinted>
  <dcterms:created xsi:type="dcterms:W3CDTF">2019-10-25T01:22:58Z</dcterms:created>
  <dcterms:modified xsi:type="dcterms:W3CDTF">2025-08-19T00:21:20Z</dcterms:modified>
</cp:coreProperties>
</file>